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20" windowWidth="18915" windowHeight="10770"/>
  </bookViews>
  <sheets>
    <sheet name="Sheet1" sheetId="1" r:id="rId1"/>
    <sheet name="Sheet2" sheetId="2" r:id="rId2"/>
    <sheet name="Sheet3" sheetId="3" r:id="rId3"/>
  </sheets>
  <externalReferences>
    <externalReference r:id="rId4"/>
    <externalReference r:id="rId5"/>
    <externalReference r:id="rId6"/>
  </externalReferences>
  <calcPr calcId="125725"/>
</workbook>
</file>

<file path=xl/calcChain.xml><?xml version="1.0" encoding="utf-8"?>
<calcChain xmlns="http://schemas.openxmlformats.org/spreadsheetml/2006/main">
  <c r="I62" i="1"/>
  <c r="J62" s="1"/>
  <c r="I61"/>
  <c r="J61" s="1"/>
  <c r="M61"/>
  <c r="N61" s="1"/>
  <c r="I60"/>
  <c r="N59"/>
  <c r="N58"/>
  <c r="I58"/>
  <c r="J58" s="1"/>
  <c r="N57"/>
  <c r="J57"/>
  <c r="I57"/>
  <c r="N56"/>
  <c r="J56"/>
  <c r="I56"/>
  <c r="I55"/>
  <c r="J60"/>
  <c r="N53"/>
  <c r="J53"/>
  <c r="I53"/>
  <c r="N52"/>
  <c r="I51"/>
  <c r="J51"/>
  <c r="O50"/>
  <c r="I50"/>
  <c r="J50"/>
  <c r="M50"/>
  <c r="N50" s="1"/>
  <c r="I49"/>
  <c r="J49"/>
  <c r="O49"/>
  <c r="I48"/>
  <c r="J48"/>
  <c r="N47"/>
  <c r="O46"/>
  <c r="I46"/>
  <c r="J46"/>
  <c r="M46"/>
  <c r="N46" s="1"/>
  <c r="I45"/>
  <c r="J45"/>
  <c r="N44"/>
  <c r="J43"/>
  <c r="I43"/>
  <c r="I42"/>
  <c r="J42"/>
  <c r="O42"/>
  <c r="J41"/>
  <c r="I41"/>
  <c r="M41"/>
  <c r="N41" s="1"/>
  <c r="J40"/>
  <c r="I40"/>
  <c r="M40"/>
  <c r="N40" s="1"/>
  <c r="N39"/>
  <c r="I38"/>
  <c r="J38"/>
  <c r="N37"/>
  <c r="O36"/>
  <c r="I36"/>
  <c r="J36"/>
  <c r="M36"/>
  <c r="N36" s="1"/>
  <c r="M35"/>
  <c r="N35" s="1"/>
  <c r="O35"/>
  <c r="O34"/>
  <c r="I34"/>
  <c r="J34"/>
  <c r="M34"/>
  <c r="N34" s="1"/>
  <c r="N33"/>
  <c r="I33"/>
  <c r="I35" s="1"/>
  <c r="O32"/>
  <c r="I32"/>
  <c r="J32"/>
  <c r="M32"/>
  <c r="N32" s="1"/>
  <c r="I31"/>
  <c r="J31" s="1"/>
  <c r="N30"/>
  <c r="J29"/>
  <c r="I29"/>
  <c r="F64"/>
  <c r="O29"/>
  <c r="I28"/>
  <c r="J28"/>
  <c r="O28"/>
  <c r="J27"/>
  <c r="I27"/>
  <c r="O27"/>
  <c r="O26"/>
  <c r="I26"/>
  <c r="J26" s="1"/>
  <c r="F66"/>
  <c r="M26"/>
  <c r="N26" s="1"/>
  <c r="I25"/>
  <c r="J25" s="1"/>
  <c r="G64"/>
  <c r="M25"/>
  <c r="N25" s="1"/>
  <c r="O24"/>
  <c r="I24"/>
  <c r="J24" s="1"/>
  <c r="M24"/>
  <c r="N24" s="1"/>
  <c r="O23"/>
  <c r="I23"/>
  <c r="J23"/>
  <c r="M23"/>
  <c r="N23" s="1"/>
  <c r="M22"/>
  <c r="N22" s="1"/>
  <c r="I22"/>
  <c r="G65"/>
  <c r="F65"/>
  <c r="E65"/>
  <c r="O22"/>
  <c r="O21"/>
  <c r="J21"/>
  <c r="M21"/>
  <c r="N21" s="1"/>
  <c r="I20"/>
  <c r="I21" s="1"/>
  <c r="J20"/>
  <c r="O20"/>
  <c r="N19"/>
  <c r="M18"/>
  <c r="N18" s="1"/>
  <c r="I18"/>
  <c r="G66"/>
  <c r="J18"/>
  <c r="O18"/>
  <c r="O17"/>
  <c r="I17"/>
  <c r="J17"/>
  <c r="M17"/>
  <c r="N17" s="1"/>
  <c r="I16"/>
  <c r="J16"/>
  <c r="O16"/>
  <c r="J15"/>
  <c r="I15"/>
  <c r="O15"/>
  <c r="O14"/>
  <c r="I14"/>
  <c r="J14" s="1"/>
  <c r="M14"/>
  <c r="N14" s="1"/>
  <c r="O13"/>
  <c r="I13"/>
  <c r="J13"/>
  <c r="M13"/>
  <c r="N13" s="1"/>
  <c r="J5"/>
  <c r="M38" l="1"/>
  <c r="N38" s="1"/>
  <c r="E64"/>
  <c r="M29"/>
  <c r="N29" s="1"/>
  <c r="M31"/>
  <c r="N31" s="1"/>
  <c r="M43"/>
  <c r="N43" s="1"/>
  <c r="J35"/>
  <c r="O38"/>
  <c r="O45"/>
  <c r="O48"/>
  <c r="M15"/>
  <c r="N15" s="1"/>
  <c r="O25"/>
  <c r="M27"/>
  <c r="N27" s="1"/>
  <c r="O31"/>
  <c r="J33"/>
  <c r="M42"/>
  <c r="N42" s="1"/>
  <c r="O61"/>
  <c r="E66"/>
  <c r="M16"/>
  <c r="N16" s="1"/>
  <c r="M20"/>
  <c r="N20" s="1"/>
  <c r="M28"/>
  <c r="N28" s="1"/>
  <c r="O40"/>
  <c r="O41"/>
  <c r="O43"/>
  <c r="M45"/>
  <c r="N45" s="1"/>
  <c r="M49"/>
  <c r="N49" s="1"/>
  <c r="J55"/>
  <c r="D64"/>
  <c r="D65"/>
  <c r="D66"/>
  <c r="J22"/>
  <c r="M48" l="1"/>
  <c r="N48" s="1"/>
  <c r="O51" l="1"/>
  <c r="M51"/>
  <c r="N51" s="1"/>
  <c r="M55" l="1"/>
  <c r="N55" s="1"/>
  <c r="O55"/>
  <c r="O60" l="1"/>
  <c r="M60"/>
  <c r="N60" s="1"/>
</calcChain>
</file>

<file path=xl/sharedStrings.xml><?xml version="1.0" encoding="utf-8"?>
<sst xmlns="http://schemas.openxmlformats.org/spreadsheetml/2006/main" count="128" uniqueCount="118">
  <si>
    <t>SURFACE TRANSPORTATION BOARD - QUARTERLY REPORT OF REVENUES, EXPENSES, AND INCOME - RAILROADS</t>
  </si>
  <si>
    <t>FORM RE&amp;I</t>
  </si>
  <si>
    <t>Washington, DC 20423</t>
  </si>
  <si>
    <t>UNION PACIFIC RAILROAD COMPANY</t>
  </si>
  <si>
    <t>OMB Clearance No. 2140-0013</t>
  </si>
  <si>
    <t>1400 Douglas Street</t>
  </si>
  <si>
    <t>Expiration Date 08/31/2015</t>
  </si>
  <si>
    <t>Omaha, Nebraska  68179</t>
  </si>
  <si>
    <r>
      <t xml:space="preserve">Railroad Report No. :     </t>
    </r>
    <r>
      <rPr>
        <u/>
        <sz val="8"/>
        <rFont val="Arial"/>
        <family val="2"/>
      </rPr>
      <t/>
    </r>
  </si>
  <si>
    <t xml:space="preserve">RC139400  </t>
  </si>
  <si>
    <r>
      <t xml:space="preserve">Quarter:  </t>
    </r>
    <r>
      <rPr>
        <sz val="8"/>
        <color indexed="12"/>
        <rFont val="Arial"/>
        <family val="2"/>
      </rPr>
      <t xml:space="preserve">  1</t>
    </r>
  </si>
  <si>
    <r>
      <t xml:space="preserve">Year:  </t>
    </r>
    <r>
      <rPr>
        <u/>
        <sz val="8"/>
        <rFont val="Arial"/>
        <family val="2"/>
      </rPr>
      <t xml:space="preserve">  </t>
    </r>
    <r>
      <rPr>
        <u/>
        <sz val="8"/>
        <color indexed="12"/>
        <rFont val="Arial"/>
        <family val="2"/>
      </rPr>
      <t>2014</t>
    </r>
  </si>
  <si>
    <t>Date of Report:</t>
  </si>
  <si>
    <t xml:space="preserve">Report Amended:  </t>
  </si>
  <si>
    <t>NO</t>
  </si>
  <si>
    <t>Show dollar amount in thousands</t>
  </si>
  <si>
    <t>Figures for the Quarter</t>
  </si>
  <si>
    <t>Year-To-Date Figures</t>
  </si>
  <si>
    <t>DESCRIPTIONS</t>
  </si>
  <si>
    <t>Code</t>
  </si>
  <si>
    <t>This Year</t>
  </si>
  <si>
    <t>Last Year</t>
  </si>
  <si>
    <t>(A)</t>
  </si>
  <si>
    <t>No.</t>
  </si>
  <si>
    <t>(B)</t>
  </si>
  <si>
    <t>(C)</t>
  </si>
  <si>
    <t>(D)</t>
  </si>
  <si>
    <t>(E)</t>
  </si>
  <si>
    <t>Operating Revenues</t>
  </si>
  <si>
    <t>R-1 Schedules</t>
  </si>
  <si>
    <t>Check</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</si>
  <si>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</si>
  <si>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</si>
  <si>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</si>
  <si>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</si>
  <si>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</si>
  <si>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</si>
  <si>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</si>
  <si>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</si>
  <si>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</si>
  <si>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</si>
  <si>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</si>
  <si>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</si>
  <si>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</si>
  <si>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</si>
  <si>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</si>
  <si>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</si>
  <si>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</si>
  <si>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</si>
  <si>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</si>
  <si>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</si>
  <si>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PY Adjusted to Net Interco Int. Inc. and Exp</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</si>
  <si>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</si>
  <si>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</si>
  <si>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</si>
  <si>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</si>
  <si>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</si>
  <si>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</si>
  <si>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</si>
  <si>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546a, 546b)</t>
  </si>
  <si>
    <t>Interest on unfunded debt (Account 547)</t>
  </si>
  <si>
    <t>Amortization of discount on funded debt (Account 548)</t>
  </si>
  <si>
    <t xml:space="preserve">        Total fixed charges</t>
  </si>
  <si>
    <t>Total (Consistent with RR Financials)</t>
  </si>
  <si>
    <t xml:space="preserve">        Income after fixed charges</t>
  </si>
  <si>
    <t>Other deductions (Account 546c)</t>
  </si>
  <si>
    <t>Unusual or infrequent items (Debit) Credit (Account 555)</t>
  </si>
  <si>
    <t xml:space="preserve">        Income (Loss) from continuing operations before income taxes</t>
  </si>
  <si>
    <t>Total</t>
  </si>
  <si>
    <t>Income taxes on ordinary Income (Account 556)</t>
  </si>
  <si>
    <t>Consistent with RR Financials</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</si>
  <si>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</si>
  <si>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</si>
  <si>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</si>
  <si>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</si>
  <si>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</si>
  <si>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</si>
  <si>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</si>
  <si>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</si>
  <si>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</si>
  <si>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</si>
  <si>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 xml:space="preserve">        Net income</t>
  </si>
  <si>
    <t>Dividends on common stock (Account 623)</t>
  </si>
  <si>
    <t>Higher Dividends</t>
  </si>
  <si>
    <t>Dividends on preferred stock (Account 623)</t>
  </si>
  <si>
    <t>Ratios</t>
  </si>
  <si>
    <t>Expenses to revenues</t>
  </si>
  <si>
    <t>Total maintenance to revenues</t>
  </si>
  <si>
    <t>Transportation to revenues</t>
  </si>
  <si>
    <t>*NOTE:  Reconciliation of Net Railway Operating Income (NROI)</t>
  </si>
  <si>
    <t>Net Revenues from Railway Operations</t>
  </si>
  <si>
    <t>N1</t>
  </si>
  <si>
    <t>(556)   Income Taxes on Ordinary Income</t>
  </si>
  <si>
    <t>N2</t>
  </si>
  <si>
    <t>(557)   Provisions for Deferred Income Taxes</t>
  </si>
  <si>
    <t>N3</t>
  </si>
  <si>
    <t>**      Income from Lease of Road and Equipment</t>
  </si>
  <si>
    <t>N6</t>
  </si>
  <si>
    <t>**      Rent for leased Roads and Equipment</t>
  </si>
  <si>
    <t>N7</t>
  </si>
  <si>
    <t xml:space="preserve">                Net Railway Operating Income</t>
  </si>
  <si>
    <t>N8</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</si>
  <si>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</si>
  <si>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</si>
  <si>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</si>
  <si>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REMARKS</t>
  </si>
  <si>
    <r>
      <t xml:space="preserve">I, the undersigned, </t>
    </r>
    <r>
      <rPr>
        <u/>
        <sz val="8"/>
        <rFont val="Arial"/>
        <family val="2"/>
      </rPr>
      <t>Heidi J. Brammer, Sr. Mgr. - Financial Reporting</t>
    </r>
  </si>
  <si>
    <t xml:space="preserve">of </t>
  </si>
  <si>
    <t xml:space="preserve">                                      (Name and Title of Officer in charge of accounts)</t>
  </si>
  <si>
    <t xml:space="preserve">                        (Full name of reporting company)</t>
  </si>
  <si>
    <t>state that this report was prepared by me or under my supervision; that I have carefully examined it; and on the best of my knowledge, belief, and</t>
  </si>
  <si>
    <t>verification (when necessary) I declare it to be a full, true and correct statement of the revenue, expense and income accounts named, and that the</t>
  </si>
  <si>
    <t>various items reported were determined in accordance with effective rules promulgated by the Surface Transportation Board.</t>
  </si>
  <si>
    <r>
      <t xml:space="preserve">Date:            </t>
    </r>
    <r>
      <rPr>
        <u/>
        <sz val="8"/>
        <rFont val="Arial"/>
        <family val="2"/>
      </rPr>
      <t xml:space="preserve">   March 31, 2014</t>
    </r>
  </si>
  <si>
    <t>Signature</t>
  </si>
  <si>
    <t xml:space="preserve">Telephone Number </t>
  </si>
  <si>
    <t xml:space="preserve">     (402) - 544-4887</t>
  </si>
  <si>
    <t>** Formerly accounts 509 and 542, respectively.</t>
  </si>
</sst>
</file>

<file path=xl/styles.xml><?xml version="1.0" encoding="utf-8"?>
<styleSheet xmlns="http://schemas.openxmlformats.org/spreadsheetml/2006/main">
  <fonts count="15">
    <font>
      <sz val="11"/>
      <color theme="1"/>
      <name val="Calibri"/>
      <family val="2"/>
      <scheme val="minor"/>
    </font>
    <font>
      <sz val="11"/>
      <color theme="1"/>
      <name val="Calibri"/>
      <family val="2"/>
      <scheme val="minor"/>
    </font>
    <font>
      <sz val="10"/>
      <name val="Arial"/>
      <family val="2"/>
    </font>
    <font>
      <b/>
      <sz val="8"/>
      <name val="Arial"/>
      <family val="2"/>
    </font>
    <font>
      <b/>
      <sz val="9"/>
      <name val="Arial"/>
      <family val="2"/>
    </font>
    <font>
      <sz val="8"/>
      <name val="Arial"/>
      <family val="2"/>
    </font>
    <font>
      <sz val="8"/>
      <color rgb="FF0000FF"/>
      <name val="Arial"/>
      <family val="2"/>
    </font>
    <font>
      <b/>
      <sz val="8"/>
      <color rgb="FF0000FF"/>
      <name val="Arial"/>
      <family val="2"/>
    </font>
    <font>
      <u/>
      <sz val="8"/>
      <name val="Arial"/>
      <family val="2"/>
    </font>
    <font>
      <sz val="8"/>
      <color indexed="12"/>
      <name val="Arial"/>
      <family val="2"/>
    </font>
    <font>
      <u/>
      <sz val="8"/>
      <color indexed="12"/>
      <name val="Arial"/>
      <family val="2"/>
    </font>
    <font>
      <b/>
      <i/>
      <u/>
      <sz val="8"/>
      <name val="Arial"/>
      <family val="2"/>
    </font>
    <font>
      <b/>
      <u/>
      <sz val="10"/>
      <name val="Arial"/>
      <family val="2"/>
    </font>
    <font>
      <sz val="9"/>
      <name val="Arial"/>
      <family val="2"/>
    </font>
    <font>
      <sz val="10"/>
      <color rgb="FF000000"/>
      <name val="Times New Roman"/>
      <family val="1"/>
    </font>
  </fonts>
  <fills count="4">
    <fill>
      <patternFill patternType="none"/>
    </fill>
    <fill>
      <patternFill patternType="gray125"/>
    </fill>
    <fill>
      <patternFill patternType="solid">
        <fgColor indexed="9"/>
        <bgColor indexed="64"/>
      </patternFill>
    </fill>
    <fill>
      <patternFill patternType="solid">
        <fgColor rgb="FFFFFFFF"/>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2" fillId="0" borderId="0"/>
    <xf numFmtId="0" fontId="14" fillId="0" borderId="0"/>
  </cellStyleXfs>
  <cellXfs count="137">
    <xf numFmtId="0" fontId="0" fillId="0" borderId="0" xfId="0"/>
    <xf numFmtId="0" fontId="3" fillId="0" borderId="0" xfId="2" applyFont="1" applyAlignment="1"/>
    <xf numFmtId="0" fontId="4" fillId="0" borderId="0" xfId="2" applyFont="1"/>
    <xf numFmtId="0" fontId="5" fillId="0" borderId="0" xfId="2" applyFont="1" applyBorder="1"/>
    <xf numFmtId="0" fontId="5" fillId="0" borderId="0" xfId="2" applyFont="1"/>
    <xf numFmtId="0" fontId="6" fillId="0" borderId="0" xfId="2" applyFont="1"/>
    <xf numFmtId="0" fontId="7" fillId="0" borderId="0" xfId="2" applyFont="1" applyAlignment="1">
      <alignment horizontal="center"/>
    </xf>
    <xf numFmtId="0" fontId="3" fillId="0" borderId="0" xfId="2" applyFont="1" applyAlignment="1">
      <alignment horizontal="left"/>
    </xf>
    <xf numFmtId="0" fontId="3" fillId="0" borderId="0" xfId="2" applyFont="1" applyAlignment="1">
      <alignment horizontal="center"/>
    </xf>
    <xf numFmtId="0" fontId="5" fillId="0" borderId="0" xfId="2" applyFont="1" applyFill="1"/>
    <xf numFmtId="0" fontId="5" fillId="0" borderId="0" xfId="2" applyFont="1" applyBorder="1" applyAlignment="1">
      <alignment horizontal="left"/>
    </xf>
    <xf numFmtId="0" fontId="2" fillId="0" borderId="0" xfId="2" applyFont="1"/>
    <xf numFmtId="0" fontId="3" fillId="0" borderId="0" xfId="2" applyFont="1" applyFill="1" applyBorder="1" applyAlignment="1">
      <alignment horizontal="center"/>
    </xf>
    <xf numFmtId="0" fontId="6" fillId="0" borderId="0" xfId="2" applyFont="1" applyBorder="1"/>
    <xf numFmtId="0" fontId="7" fillId="0" borderId="0" xfId="2" applyFont="1" applyBorder="1" applyAlignment="1">
      <alignment horizontal="center"/>
    </xf>
    <xf numFmtId="0" fontId="5" fillId="0" borderId="1" xfId="2" applyFont="1" applyBorder="1"/>
    <xf numFmtId="0" fontId="5" fillId="0" borderId="0" xfId="2" applyFont="1" applyFill="1" applyBorder="1"/>
    <xf numFmtId="0" fontId="3" fillId="0" borderId="0" xfId="2" applyFont="1" applyBorder="1" applyAlignment="1">
      <alignment horizontal="center"/>
    </xf>
    <xf numFmtId="14" fontId="9" fillId="0" borderId="1" xfId="2" applyNumberFormat="1" applyFont="1" applyFill="1" applyBorder="1" applyAlignment="1">
      <alignment horizontal="left"/>
    </xf>
    <xf numFmtId="0" fontId="5" fillId="0" borderId="0" xfId="2" applyFont="1" applyFill="1" applyBorder="1" applyAlignment="1">
      <alignment horizontal="left"/>
    </xf>
    <xf numFmtId="0" fontId="9" fillId="0" borderId="1" xfId="2" applyFont="1" applyBorder="1" applyAlignment="1"/>
    <xf numFmtId="0" fontId="5" fillId="0" borderId="1" xfId="2" applyFont="1" applyFill="1" applyBorder="1"/>
    <xf numFmtId="0" fontId="5" fillId="0" borderId="2" xfId="2" applyFont="1" applyBorder="1" applyAlignment="1">
      <alignment horizontal="center"/>
    </xf>
    <xf numFmtId="0" fontId="5" fillId="0" borderId="3" xfId="2" applyFont="1" applyBorder="1" applyAlignment="1">
      <alignment horizontal="center"/>
    </xf>
    <xf numFmtId="0" fontId="5" fillId="0" borderId="4" xfId="2" applyFont="1" applyBorder="1" applyAlignment="1">
      <alignment horizontal="centerContinuous"/>
    </xf>
    <xf numFmtId="0" fontId="5" fillId="0" borderId="2" xfId="2" applyFont="1" applyBorder="1" applyAlignment="1">
      <alignment horizontal="centerContinuous"/>
    </xf>
    <xf numFmtId="0" fontId="5" fillId="0" borderId="5" xfId="2" applyFont="1" applyBorder="1" applyAlignment="1">
      <alignment horizontal="centerContinuous"/>
    </xf>
    <xf numFmtId="0" fontId="5" fillId="0" borderId="3" xfId="2" applyFont="1" applyFill="1" applyBorder="1" applyAlignment="1">
      <alignment horizontal="centerContinuous"/>
    </xf>
    <xf numFmtId="0" fontId="5" fillId="0" borderId="6" xfId="2" applyFont="1" applyBorder="1" applyAlignment="1">
      <alignment horizontal="centerContinuous"/>
    </xf>
    <xf numFmtId="0" fontId="5" fillId="0" borderId="7" xfId="2" applyFont="1" applyBorder="1"/>
    <xf numFmtId="0" fontId="5" fillId="0" borderId="7" xfId="2" applyFont="1" applyBorder="1" applyAlignment="1">
      <alignment horizontal="center"/>
    </xf>
    <xf numFmtId="0" fontId="5" fillId="0" borderId="0" xfId="2" applyFont="1" applyBorder="1" applyAlignment="1">
      <alignment horizontal="center"/>
    </xf>
    <xf numFmtId="0" fontId="5" fillId="0" borderId="8" xfId="2" applyFont="1" applyBorder="1" applyAlignment="1">
      <alignment horizontal="center"/>
    </xf>
    <xf numFmtId="0" fontId="5" fillId="0" borderId="9" xfId="2" applyFont="1" applyFill="1" applyBorder="1" applyAlignment="1">
      <alignment horizontal="center"/>
    </xf>
    <xf numFmtId="0" fontId="5" fillId="0" borderId="4" xfId="2" applyFont="1" applyBorder="1" applyAlignment="1">
      <alignment horizontal="center"/>
    </xf>
    <xf numFmtId="0" fontId="5" fillId="0" borderId="10" xfId="2" applyFont="1" applyBorder="1" applyAlignment="1">
      <alignment horizontal="center"/>
    </xf>
    <xf numFmtId="0" fontId="5" fillId="0" borderId="11" xfId="2" applyFont="1" applyBorder="1" applyAlignment="1">
      <alignment horizontal="center"/>
    </xf>
    <xf numFmtId="0" fontId="5" fillId="0" borderId="1" xfId="2" applyFont="1" applyBorder="1" applyAlignment="1">
      <alignment horizontal="center"/>
    </xf>
    <xf numFmtId="0" fontId="5" fillId="0" borderId="12" xfId="2" applyFont="1" applyBorder="1" applyAlignment="1">
      <alignment horizontal="center"/>
    </xf>
    <xf numFmtId="0" fontId="5" fillId="0" borderId="13" xfId="2" applyFont="1" applyFill="1" applyBorder="1" applyAlignment="1">
      <alignment horizontal="center"/>
    </xf>
    <xf numFmtId="0" fontId="5" fillId="0" borderId="12" xfId="2" applyFont="1" applyFill="1" applyBorder="1" applyAlignment="1">
      <alignment horizontal="center"/>
    </xf>
    <xf numFmtId="0" fontId="5" fillId="0" borderId="14" xfId="2" applyFont="1" applyBorder="1" applyAlignment="1">
      <alignment horizontal="center"/>
    </xf>
    <xf numFmtId="0" fontId="11" fillId="0" borderId="7" xfId="2" applyFont="1" applyBorder="1" applyAlignment="1">
      <alignment horizontal="center"/>
    </xf>
    <xf numFmtId="0" fontId="11" fillId="0" borderId="0" xfId="2" applyFont="1" applyBorder="1" applyAlignment="1">
      <alignment horizontal="center"/>
    </xf>
    <xf numFmtId="0" fontId="5" fillId="0" borderId="8" xfId="2" applyFont="1" applyBorder="1" applyAlignment="1"/>
    <xf numFmtId="0" fontId="5" fillId="0" borderId="15" xfId="2" applyFont="1" applyFill="1" applyBorder="1" applyAlignment="1"/>
    <xf numFmtId="0" fontId="5" fillId="0" borderId="5" xfId="2" applyFont="1" applyFill="1" applyBorder="1" applyAlignment="1"/>
    <xf numFmtId="0" fontId="5" fillId="0" borderId="10" xfId="2" applyFont="1" applyBorder="1" applyAlignment="1"/>
    <xf numFmtId="0" fontId="12" fillId="0" borderId="0" xfId="2" applyFont="1" applyAlignment="1">
      <alignment horizontal="center"/>
    </xf>
    <xf numFmtId="0" fontId="5" fillId="0" borderId="11" xfId="2" applyFont="1" applyBorder="1"/>
    <xf numFmtId="0" fontId="5" fillId="0" borderId="12" xfId="2" applyFont="1" applyBorder="1" applyAlignment="1">
      <alignment horizontal="centerContinuous"/>
    </xf>
    <xf numFmtId="37" fontId="5" fillId="0" borderId="13" xfId="2" applyNumberFormat="1" applyFont="1" applyFill="1" applyBorder="1"/>
    <xf numFmtId="37" fontId="6" fillId="0" borderId="13" xfId="2" applyNumberFormat="1" applyFont="1" applyFill="1" applyBorder="1"/>
    <xf numFmtId="4" fontId="13" fillId="0" borderId="0" xfId="2" applyNumberFormat="1" applyFont="1"/>
    <xf numFmtId="10" fontId="6" fillId="0" borderId="0" xfId="1" applyNumberFormat="1" applyFont="1"/>
    <xf numFmtId="37" fontId="7" fillId="0" borderId="0" xfId="2" applyNumberFormat="1" applyFont="1" applyAlignment="1">
      <alignment horizontal="center"/>
    </xf>
    <xf numFmtId="0" fontId="5" fillId="0" borderId="7" xfId="2" applyFont="1" applyFill="1" applyBorder="1"/>
    <xf numFmtId="0" fontId="6" fillId="0" borderId="0" xfId="2" applyFont="1" applyFill="1"/>
    <xf numFmtId="0" fontId="5" fillId="2" borderId="11" xfId="2" applyFont="1" applyFill="1" applyBorder="1"/>
    <xf numFmtId="0" fontId="5" fillId="2" borderId="1" xfId="2" applyFont="1" applyFill="1" applyBorder="1"/>
    <xf numFmtId="0" fontId="5" fillId="2" borderId="12" xfId="2" applyFont="1" applyFill="1" applyBorder="1" applyAlignment="1">
      <alignment horizontal="centerContinuous"/>
    </xf>
    <xf numFmtId="37" fontId="5" fillId="0" borderId="16" xfId="2" applyNumberFormat="1" applyFont="1" applyFill="1" applyBorder="1"/>
    <xf numFmtId="37" fontId="5" fillId="0" borderId="14" xfId="2" applyNumberFormat="1" applyFont="1" applyFill="1" applyBorder="1"/>
    <xf numFmtId="4" fontId="13" fillId="0" borderId="17" xfId="2" applyNumberFormat="1" applyFont="1" applyBorder="1"/>
    <xf numFmtId="0" fontId="11" fillId="2" borderId="2" xfId="2" applyFont="1" applyFill="1" applyBorder="1" applyAlignment="1">
      <alignment horizontal="center"/>
    </xf>
    <xf numFmtId="0" fontId="11" fillId="2" borderId="0" xfId="2" applyFont="1" applyFill="1" applyBorder="1" applyAlignment="1">
      <alignment horizontal="center"/>
    </xf>
    <xf numFmtId="0" fontId="5" fillId="2" borderId="4" xfId="2" applyFont="1" applyFill="1" applyBorder="1" applyAlignment="1">
      <alignment horizontal="centerContinuous"/>
    </xf>
    <xf numFmtId="0" fontId="5" fillId="0" borderId="15" xfId="2" applyFont="1" applyFill="1" applyBorder="1"/>
    <xf numFmtId="0" fontId="9" fillId="0" borderId="10" xfId="0" applyFont="1" applyFill="1" applyBorder="1"/>
    <xf numFmtId="37" fontId="6" fillId="0" borderId="14" xfId="2" applyNumberFormat="1" applyFont="1" applyFill="1" applyBorder="1"/>
    <xf numFmtId="0" fontId="3" fillId="0" borderId="0" xfId="2" applyFont="1" applyFill="1" applyAlignment="1">
      <alignment horizontal="center"/>
    </xf>
    <xf numFmtId="0" fontId="5" fillId="0" borderId="16" xfId="2" applyFont="1" applyFill="1" applyBorder="1"/>
    <xf numFmtId="0" fontId="9" fillId="0" borderId="18" xfId="0" applyFont="1" applyFill="1" applyBorder="1"/>
    <xf numFmtId="0" fontId="3" fillId="2" borderId="11" xfId="2" applyFont="1" applyFill="1" applyBorder="1"/>
    <xf numFmtId="0" fontId="5" fillId="2" borderId="0" xfId="2" applyFont="1" applyFill="1" applyBorder="1"/>
    <xf numFmtId="37" fontId="5" fillId="0" borderId="0" xfId="2" applyNumberFormat="1" applyFont="1" applyFill="1"/>
    <xf numFmtId="0" fontId="5" fillId="2" borderId="7" xfId="2" applyFont="1" applyFill="1" applyBorder="1"/>
    <xf numFmtId="0" fontId="5" fillId="2" borderId="5" xfId="2" applyFont="1" applyFill="1" applyBorder="1"/>
    <xf numFmtId="0" fontId="5" fillId="2" borderId="19" xfId="2" applyFont="1" applyFill="1" applyBorder="1" applyAlignment="1">
      <alignment horizontal="centerContinuous"/>
    </xf>
    <xf numFmtId="4" fontId="13" fillId="0" borderId="1" xfId="2" applyNumberFormat="1" applyFont="1" applyBorder="1"/>
    <xf numFmtId="0" fontId="5" fillId="2" borderId="8" xfId="2" applyFont="1" applyFill="1" applyBorder="1" applyAlignment="1">
      <alignment horizontal="centerContinuous"/>
    </xf>
    <xf numFmtId="37" fontId="6" fillId="0" borderId="18" xfId="2" applyNumberFormat="1" applyFont="1" applyFill="1" applyBorder="1"/>
    <xf numFmtId="0" fontId="5" fillId="0" borderId="13" xfId="2" applyFont="1" applyFill="1" applyBorder="1"/>
    <xf numFmtId="37" fontId="9" fillId="0" borderId="14" xfId="0" applyNumberFormat="1" applyFont="1" applyFill="1" applyBorder="1"/>
    <xf numFmtId="37" fontId="9" fillId="0" borderId="10" xfId="2" applyNumberFormat="1" applyFont="1" applyFill="1" applyBorder="1"/>
    <xf numFmtId="0" fontId="5" fillId="2" borderId="20" xfId="2" applyFont="1" applyFill="1" applyBorder="1" applyAlignment="1"/>
    <xf numFmtId="0" fontId="5" fillId="2" borderId="21" xfId="2" applyFont="1" applyFill="1" applyBorder="1"/>
    <xf numFmtId="0" fontId="5" fillId="2" borderId="22" xfId="2" applyFont="1" applyFill="1" applyBorder="1" applyAlignment="1">
      <alignment horizontal="center" vertical="top"/>
    </xf>
    <xf numFmtId="0" fontId="5" fillId="0" borderId="23" xfId="2" applyFont="1" applyFill="1" applyBorder="1"/>
    <xf numFmtId="37" fontId="9" fillId="0" borderId="24" xfId="2" applyNumberFormat="1" applyFont="1" applyFill="1" applyBorder="1"/>
    <xf numFmtId="0" fontId="5" fillId="2" borderId="2" xfId="2" applyFont="1" applyFill="1" applyBorder="1" applyAlignment="1"/>
    <xf numFmtId="0" fontId="5" fillId="2" borderId="3" xfId="2" applyFont="1" applyFill="1" applyBorder="1"/>
    <xf numFmtId="0" fontId="5" fillId="2" borderId="25" xfId="2" applyFont="1" applyFill="1" applyBorder="1" applyAlignment="1">
      <alignment horizontal="center" vertical="top"/>
    </xf>
    <xf numFmtId="37" fontId="9" fillId="0" borderId="18" xfId="2" applyNumberFormat="1" applyFont="1" applyFill="1" applyBorder="1"/>
    <xf numFmtId="0" fontId="5" fillId="2" borderId="11" xfId="2" applyFont="1" applyFill="1" applyBorder="1" applyAlignment="1">
      <alignment horizontal="left" wrapText="1" indent="1"/>
    </xf>
    <xf numFmtId="0" fontId="5" fillId="2" borderId="26" xfId="2" applyFont="1" applyFill="1" applyBorder="1" applyAlignment="1">
      <alignment horizontal="center" vertical="top"/>
    </xf>
    <xf numFmtId="37" fontId="9" fillId="0" borderId="14" xfId="2" applyNumberFormat="1" applyFont="1" applyFill="1" applyBorder="1"/>
    <xf numFmtId="37" fontId="5" fillId="0" borderId="27" xfId="2" applyNumberFormat="1" applyFont="1" applyFill="1" applyBorder="1"/>
    <xf numFmtId="37" fontId="9" fillId="0" borderId="23" xfId="2" applyNumberFormat="1" applyFont="1" applyFill="1" applyBorder="1"/>
    <xf numFmtId="0" fontId="5" fillId="0" borderId="27" xfId="2" applyFont="1" applyFill="1" applyBorder="1"/>
    <xf numFmtId="0" fontId="9" fillId="0" borderId="14" xfId="0" applyFont="1" applyFill="1" applyBorder="1"/>
    <xf numFmtId="37" fontId="5" fillId="0" borderId="15" xfId="2" applyNumberFormat="1" applyFont="1" applyFill="1" applyBorder="1"/>
    <xf numFmtId="37" fontId="9" fillId="0" borderId="16" xfId="2" applyNumberFormat="1" applyFont="1" applyFill="1" applyBorder="1"/>
    <xf numFmtId="0" fontId="9" fillId="0" borderId="18" xfId="2" applyFont="1" applyFill="1" applyBorder="1"/>
    <xf numFmtId="10" fontId="5" fillId="0" borderId="13" xfId="2" applyNumberFormat="1" applyFont="1" applyFill="1" applyBorder="1"/>
    <xf numFmtId="10" fontId="5" fillId="0" borderId="14" xfId="2" applyNumberFormat="1" applyFont="1" applyFill="1" applyBorder="1"/>
    <xf numFmtId="10" fontId="5" fillId="0" borderId="13" xfId="1" applyNumberFormat="1" applyFont="1" applyFill="1" applyBorder="1"/>
    <xf numFmtId="10" fontId="5" fillId="0" borderId="28" xfId="1" applyNumberFormat="1" applyFont="1" applyFill="1" applyBorder="1"/>
    <xf numFmtId="10" fontId="5" fillId="0" borderId="14" xfId="1" applyNumberFormat="1" applyFont="1" applyFill="1" applyBorder="1"/>
    <xf numFmtId="0" fontId="5" fillId="2" borderId="2" xfId="2" applyFont="1" applyFill="1" applyBorder="1"/>
    <xf numFmtId="0" fontId="5" fillId="0" borderId="3" xfId="2" applyFont="1" applyFill="1" applyBorder="1"/>
    <xf numFmtId="0" fontId="6" fillId="2" borderId="0" xfId="2" applyFont="1" applyFill="1" applyBorder="1"/>
    <xf numFmtId="0" fontId="7" fillId="2" borderId="0" xfId="2" applyFont="1" applyFill="1" applyBorder="1" applyAlignment="1">
      <alignment horizontal="center"/>
    </xf>
    <xf numFmtId="0" fontId="3" fillId="2" borderId="7" xfId="2" applyFont="1" applyFill="1" applyBorder="1"/>
    <xf numFmtId="0" fontId="2" fillId="0" borderId="7" xfId="2" applyFont="1" applyBorder="1"/>
    <xf numFmtId="0" fontId="5" fillId="2" borderId="11" xfId="2" applyFont="1" applyFill="1" applyBorder="1" applyAlignment="1">
      <alignment horizontal="center"/>
    </xf>
    <xf numFmtId="38" fontId="5" fillId="0" borderId="13" xfId="2" applyNumberFormat="1" applyFont="1" applyFill="1" applyBorder="1"/>
    <xf numFmtId="0" fontId="2" fillId="0" borderId="0" xfId="2" applyFont="1" applyFill="1"/>
    <xf numFmtId="0" fontId="2" fillId="0" borderId="0" xfId="2" applyFont="1" applyFill="1" applyBorder="1"/>
    <xf numFmtId="0" fontId="5" fillId="2" borderId="7" xfId="2" applyFont="1" applyFill="1" applyBorder="1" applyAlignment="1">
      <alignment horizontal="center"/>
    </xf>
    <xf numFmtId="38" fontId="5" fillId="0" borderId="16" xfId="2" applyNumberFormat="1" applyFont="1" applyFill="1" applyBorder="1"/>
    <xf numFmtId="38" fontId="2" fillId="0" borderId="0" xfId="2" applyNumberFormat="1" applyFont="1" applyFill="1"/>
    <xf numFmtId="0" fontId="3" fillId="3" borderId="0" xfId="3" applyFont="1" applyFill="1" applyBorder="1" applyAlignment="1">
      <alignment horizontal="left" vertical="center"/>
    </xf>
    <xf numFmtId="0" fontId="5" fillId="3" borderId="0" xfId="3" applyFont="1" applyFill="1" applyBorder="1" applyAlignment="1">
      <alignment horizontal="left" vertical="top"/>
    </xf>
    <xf numFmtId="0" fontId="5" fillId="3" borderId="1" xfId="3" applyFont="1" applyFill="1" applyBorder="1" applyAlignment="1">
      <alignment horizontal="left" vertical="top" wrapText="1"/>
    </xf>
    <xf numFmtId="0" fontId="5" fillId="2" borderId="3" xfId="2" applyFont="1" applyFill="1" applyBorder="1" applyAlignment="1"/>
    <xf numFmtId="0" fontId="5" fillId="2" borderId="3" xfId="2" applyFont="1" applyFill="1" applyBorder="1" applyAlignment="1">
      <alignment horizontal="centerContinuous"/>
    </xf>
    <xf numFmtId="0" fontId="5" fillId="2" borderId="0" xfId="2" applyFont="1" applyFill="1" applyBorder="1" applyAlignment="1"/>
    <xf numFmtId="0" fontId="5" fillId="2" borderId="0" xfId="2" applyFont="1" applyFill="1" applyBorder="1" applyAlignment="1">
      <alignment horizontal="centerContinuous"/>
    </xf>
    <xf numFmtId="0" fontId="5" fillId="0" borderId="0" xfId="2" applyFont="1" applyFill="1" applyBorder="1" applyAlignment="1">
      <alignment horizontal="centerContinuous"/>
    </xf>
    <xf numFmtId="0" fontId="5" fillId="2" borderId="1" xfId="2" applyFont="1" applyFill="1" applyBorder="1" applyAlignment="1"/>
    <xf numFmtId="0" fontId="5" fillId="2" borderId="1" xfId="2" applyFont="1" applyFill="1" applyBorder="1" applyAlignment="1">
      <alignment horizontal="centerContinuous"/>
    </xf>
    <xf numFmtId="0" fontId="5" fillId="0" borderId="1" xfId="2" applyFont="1" applyFill="1" applyBorder="1" applyAlignment="1">
      <alignment horizontal="centerContinuous"/>
    </xf>
    <xf numFmtId="0" fontId="2" fillId="0" borderId="0" xfId="2" applyFont="1" applyBorder="1"/>
    <xf numFmtId="15" fontId="8" fillId="2" borderId="0" xfId="2" quotePrefix="1" applyNumberFormat="1" applyFont="1" applyFill="1" applyBorder="1"/>
    <xf numFmtId="0" fontId="8" fillId="0" borderId="0" xfId="2" quotePrefix="1" applyFont="1" applyFill="1" applyBorder="1"/>
    <xf numFmtId="0" fontId="5" fillId="2" borderId="0" xfId="2" quotePrefix="1" applyFont="1" applyFill="1" applyBorder="1"/>
  </cellXfs>
  <cellStyles count="4">
    <cellStyle name="Normal" xfId="0" builtinId="0"/>
    <cellStyle name="Normal 5" xfId="3"/>
    <cellStyle name="Normal_Q4 CBS &amp; REI"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2013/Reports/External%20Reports/STB%20&amp;%20AAR%20Reporting/R-1/Schedules%20in%20Progress%20(Not%20Complete)/2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2012\Reports\External%20Reports\STB%20&amp;%20AAR%20Reporting\R-1\Publish\4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2013/Reports/External%20Reports/STB%20&amp;%20AAR%20Reporting/R-1/Schedules%20in%20Progress%20(Not%20Complete)/22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16"/>
      <sheetName val="210-17"/>
      <sheetName val="210-18"/>
    </sheetNames>
    <sheetDataSet>
      <sheetData sheetId="0" refreshError="1">
        <row r="25">
          <cell r="E25">
            <v>20683780</v>
          </cell>
        </row>
        <row r="26">
          <cell r="E26">
            <v>108259</v>
          </cell>
        </row>
        <row r="27">
          <cell r="E27">
            <v>711</v>
          </cell>
        </row>
        <row r="28">
          <cell r="E28">
            <v>178285</v>
          </cell>
        </row>
        <row r="29">
          <cell r="E29">
            <v>22349</v>
          </cell>
        </row>
        <row r="30">
          <cell r="E30">
            <v>92064</v>
          </cell>
        </row>
        <row r="31">
          <cell r="E31">
            <v>741582</v>
          </cell>
        </row>
        <row r="32">
          <cell r="E32">
            <v>13992</v>
          </cell>
        </row>
        <row r="37">
          <cell r="E37">
            <v>94100</v>
          </cell>
        </row>
        <row r="39">
          <cell r="E39">
            <v>0</v>
          </cell>
        </row>
        <row r="40">
          <cell r="E40">
            <v>21935122</v>
          </cell>
        </row>
        <row r="42">
          <cell r="E42">
            <v>7169194</v>
          </cell>
        </row>
        <row r="44">
          <cell r="E44">
            <v>40765</v>
          </cell>
        </row>
        <row r="45">
          <cell r="E45">
            <v>91716</v>
          </cell>
        </row>
        <row r="46">
          <cell r="E46">
            <v>0</v>
          </cell>
        </row>
        <row r="47">
          <cell r="E47">
            <v>213</v>
          </cell>
        </row>
        <row r="48">
          <cell r="E48">
            <v>2272</v>
          </cell>
        </row>
        <row r="49">
          <cell r="E49">
            <v>0</v>
          </cell>
        </row>
        <row r="50">
          <cell r="E50">
            <v>411</v>
          </cell>
        </row>
        <row r="51">
          <cell r="E51">
            <v>0</v>
          </cell>
        </row>
        <row r="52">
          <cell r="E52">
            <v>43209</v>
          </cell>
        </row>
        <row r="54">
          <cell r="E54">
            <v>31923</v>
          </cell>
        </row>
        <row r="55">
          <cell r="E55">
            <v>74299</v>
          </cell>
        </row>
        <row r="59">
          <cell r="E59">
            <v>12616</v>
          </cell>
        </row>
        <row r="62">
          <cell r="E62">
            <v>0</v>
          </cell>
        </row>
        <row r="63">
          <cell r="E63">
            <v>0</v>
          </cell>
        </row>
        <row r="64">
          <cell r="E64">
            <v>38622</v>
          </cell>
        </row>
        <row r="65">
          <cell r="E65">
            <v>0</v>
          </cell>
        </row>
        <row r="67">
          <cell r="E67">
            <v>7402764</v>
          </cell>
        </row>
      </sheetData>
      <sheetData sheetId="1" refreshError="1">
        <row r="10">
          <cell r="E10">
            <v>95137</v>
          </cell>
        </row>
        <row r="11">
          <cell r="E11">
            <v>0</v>
          </cell>
        </row>
        <row r="12">
          <cell r="E12">
            <v>879</v>
          </cell>
        </row>
        <row r="13">
          <cell r="E13">
            <v>3395</v>
          </cell>
        </row>
        <row r="14">
          <cell r="E14">
            <v>99411</v>
          </cell>
        </row>
        <row r="15">
          <cell r="E15">
            <v>7303353</v>
          </cell>
        </row>
        <row r="18">
          <cell r="E18">
            <v>7651</v>
          </cell>
        </row>
        <row r="21">
          <cell r="E21">
            <v>7295702</v>
          </cell>
        </row>
        <row r="24">
          <cell r="E24">
            <v>1968427</v>
          </cell>
        </row>
        <row r="25">
          <cell r="E25">
            <v>235214</v>
          </cell>
        </row>
        <row r="26">
          <cell r="E26">
            <v>-86322</v>
          </cell>
        </row>
        <row r="27">
          <cell r="E27">
            <v>642157</v>
          </cell>
        </row>
        <row r="29">
          <cell r="E29">
            <v>4536226</v>
          </cell>
        </row>
        <row r="34">
          <cell r="E34">
            <v>0</v>
          </cell>
        </row>
        <row r="35">
          <cell r="E35">
            <v>4536226</v>
          </cell>
        </row>
        <row r="37">
          <cell r="E37">
            <v>0</v>
          </cell>
        </row>
        <row r="38">
          <cell r="E38">
            <v>0</v>
          </cell>
        </row>
        <row r="39">
          <cell r="E39">
            <v>0</v>
          </cell>
        </row>
        <row r="43">
          <cell r="E43">
            <v>4536226</v>
          </cell>
        </row>
      </sheetData>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
      <sheetName val="410"/>
    </sheetNames>
    <sheetDataSet>
      <sheetData sheetId="0" refreshError="1"/>
      <sheetData sheetId="1" refreshError="1">
        <row r="106">
          <cell r="K106">
            <v>1026846</v>
          </cell>
        </row>
        <row r="107">
          <cell r="K107">
            <v>342555</v>
          </cell>
        </row>
        <row r="108">
          <cell r="K108">
            <v>88341</v>
          </cell>
        </row>
        <row r="121">
          <cell r="K121">
            <v>2657406</v>
          </cell>
        </row>
        <row r="136">
          <cell r="K136">
            <v>402082</v>
          </cell>
        </row>
        <row r="168">
          <cell r="K168">
            <v>42873</v>
          </cell>
        </row>
        <row r="205">
          <cell r="K205">
            <v>104846</v>
          </cell>
        </row>
        <row r="212">
          <cell r="K212">
            <v>3136078</v>
          </cell>
        </row>
        <row r="233">
          <cell r="K233">
            <v>5822732</v>
          </cell>
        </row>
        <row r="262">
          <cell r="K262">
            <v>1027254</v>
          </cell>
        </row>
        <row r="269">
          <cell r="K269">
            <v>89879</v>
          </cell>
        </row>
        <row r="281">
          <cell r="K281">
            <v>422428</v>
          </cell>
        </row>
        <row r="304">
          <cell r="K304">
            <v>406237</v>
          </cell>
        </row>
        <row r="325">
          <cell r="K325">
            <v>1203914</v>
          </cell>
        </row>
        <row r="326">
          <cell r="K326">
            <v>14765928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0"/>
    </sheetNames>
    <sheetDataSet>
      <sheetData sheetId="0" refreshError="1">
        <row r="36">
          <cell r="E36">
            <v>1375000</v>
          </cell>
        </row>
        <row r="37">
          <cell r="E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97"/>
  <sheetViews>
    <sheetView tabSelected="1" workbookViewId="0"/>
  </sheetViews>
  <sheetFormatPr defaultRowHeight="11.25"/>
  <cols>
    <col min="1" max="1" width="50.140625" style="4" customWidth="1"/>
    <col min="2" max="2" width="1" style="4" customWidth="1"/>
    <col min="3" max="3" width="5.28515625" style="4" customWidth="1"/>
    <col min="4" max="5" width="12.85546875" style="4" customWidth="1"/>
    <col min="6" max="6" width="12.85546875" style="9" customWidth="1"/>
    <col min="7" max="7" width="12.85546875" style="4" customWidth="1"/>
    <col min="8" max="8" width="4.42578125" style="4" customWidth="1"/>
    <col min="9" max="9" width="13.5703125" style="4" hidden="1" customWidth="1"/>
    <col min="10" max="10" width="14.28515625" style="4" hidden="1" customWidth="1"/>
    <col min="11" max="11" width="9.140625" style="4" hidden="1" customWidth="1"/>
    <col min="12" max="12" width="1.28515625" style="4" hidden="1" customWidth="1"/>
    <col min="13" max="13" width="9.140625" style="5" hidden="1" customWidth="1"/>
    <col min="14" max="14" width="3.28515625" style="6" hidden="1" customWidth="1"/>
    <col min="15" max="15" width="8.42578125" style="6" hidden="1" customWidth="1"/>
    <col min="16" max="16" width="9.140625" style="5" hidden="1" customWidth="1"/>
    <col min="17" max="17" width="0" style="4" hidden="1" customWidth="1"/>
    <col min="18" max="16384" width="9.140625" style="4"/>
  </cols>
  <sheetData>
    <row r="1" spans="1:16" ht="12">
      <c r="A1" s="1" t="s">
        <v>0</v>
      </c>
      <c r="B1" s="1"/>
      <c r="C1" s="1"/>
      <c r="D1" s="1"/>
      <c r="E1" s="1"/>
      <c r="F1" s="1"/>
      <c r="G1" s="2" t="s">
        <v>1</v>
      </c>
      <c r="H1" s="3"/>
    </row>
    <row r="2" spans="1:16">
      <c r="A2" s="7" t="s">
        <v>2</v>
      </c>
      <c r="B2" s="8"/>
      <c r="C2" s="8"/>
      <c r="D2" s="8"/>
      <c r="E2" s="8"/>
      <c r="H2" s="3"/>
    </row>
    <row r="3" spans="1:16" s="3" customFormat="1" ht="12.75" customHeight="1">
      <c r="A3" s="3" t="s">
        <v>3</v>
      </c>
      <c r="B3" s="10"/>
      <c r="C3" s="11"/>
      <c r="D3" s="11"/>
      <c r="E3" s="11"/>
      <c r="F3" s="12" t="s">
        <v>4</v>
      </c>
      <c r="G3" s="12"/>
      <c r="M3" s="13"/>
      <c r="N3" s="14"/>
      <c r="O3" s="14"/>
      <c r="P3" s="13"/>
    </row>
    <row r="4" spans="1:16" s="3" customFormat="1" ht="12.75" customHeight="1">
      <c r="A4" s="3" t="s">
        <v>5</v>
      </c>
      <c r="F4" s="12" t="s">
        <v>6</v>
      </c>
      <c r="G4" s="12"/>
      <c r="M4" s="13"/>
      <c r="N4" s="14"/>
      <c r="O4" s="14"/>
      <c r="P4" s="13"/>
    </row>
    <row r="5" spans="1:16" s="3" customFormat="1" ht="12.75" customHeight="1">
      <c r="A5" s="3" t="s">
        <v>7</v>
      </c>
      <c r="J5" s="3">
        <f>1021989-997777</f>
        <v>24212</v>
      </c>
      <c r="M5" s="13"/>
      <c r="N5" s="14"/>
      <c r="O5" s="14"/>
      <c r="P5" s="13"/>
    </row>
    <row r="6" spans="1:16" s="3" customFormat="1" ht="12.75" customHeight="1">
      <c r="C6" s="3" t="s">
        <v>8</v>
      </c>
      <c r="D6" s="11"/>
      <c r="E6" s="15" t="s">
        <v>9</v>
      </c>
      <c r="F6" s="16" t="s">
        <v>10</v>
      </c>
      <c r="G6" s="3" t="s">
        <v>11</v>
      </c>
      <c r="M6" s="13"/>
      <c r="N6" s="14"/>
      <c r="O6" s="14"/>
      <c r="P6" s="13"/>
    </row>
    <row r="7" spans="1:16" s="3" customFormat="1" ht="12.75" customHeight="1">
      <c r="A7" s="17"/>
      <c r="C7" s="3" t="s">
        <v>12</v>
      </c>
      <c r="D7" s="11"/>
      <c r="E7" s="18">
        <v>41729</v>
      </c>
      <c r="F7" s="19" t="s">
        <v>13</v>
      </c>
      <c r="G7" s="20" t="s">
        <v>14</v>
      </c>
      <c r="M7" s="13"/>
      <c r="N7" s="14"/>
      <c r="O7" s="14"/>
      <c r="P7" s="13"/>
    </row>
    <row r="8" spans="1:16" s="3" customFormat="1" ht="6" customHeight="1">
      <c r="C8" s="15"/>
      <c r="D8" s="15"/>
      <c r="E8" s="15"/>
      <c r="F8" s="21"/>
      <c r="G8" s="15"/>
      <c r="M8" s="13"/>
      <c r="N8" s="14"/>
      <c r="O8" s="14"/>
      <c r="P8" s="13"/>
    </row>
    <row r="9" spans="1:16" ht="12.75" customHeight="1" thickBot="1">
      <c r="A9" s="22" t="s">
        <v>15</v>
      </c>
      <c r="B9" s="23"/>
      <c r="C9" s="24"/>
      <c r="D9" s="25" t="s">
        <v>16</v>
      </c>
      <c r="E9" s="26"/>
      <c r="F9" s="27" t="s">
        <v>17</v>
      </c>
      <c r="G9" s="28"/>
      <c r="H9" s="29"/>
    </row>
    <row r="10" spans="1:16" ht="12.75" customHeight="1">
      <c r="A10" s="30" t="s">
        <v>18</v>
      </c>
      <c r="B10" s="31"/>
      <c r="C10" s="32" t="s">
        <v>19</v>
      </c>
      <c r="D10" s="33" t="s">
        <v>20</v>
      </c>
      <c r="E10" s="34" t="s">
        <v>21</v>
      </c>
      <c r="F10" s="33" t="s">
        <v>20</v>
      </c>
      <c r="G10" s="35" t="s">
        <v>21</v>
      </c>
      <c r="H10" s="29"/>
    </row>
    <row r="11" spans="1:16" ht="12.75" customHeight="1">
      <c r="A11" s="36" t="s">
        <v>22</v>
      </c>
      <c r="B11" s="37"/>
      <c r="C11" s="38" t="s">
        <v>23</v>
      </c>
      <c r="D11" s="39" t="s">
        <v>24</v>
      </c>
      <c r="E11" s="40" t="s">
        <v>25</v>
      </c>
      <c r="F11" s="39" t="s">
        <v>26</v>
      </c>
      <c r="G11" s="41" t="s">
        <v>27</v>
      </c>
      <c r="H11" s="29"/>
    </row>
    <row r="12" spans="1:16" ht="12.75" customHeight="1">
      <c r="A12" s="42" t="s">
        <v>28</v>
      </c>
      <c r="B12" s="43"/>
      <c r="C12" s="44"/>
      <c r="D12" s="45"/>
      <c r="E12" s="46"/>
      <c r="F12" s="45"/>
      <c r="G12" s="47"/>
      <c r="H12" s="29"/>
      <c r="I12" s="48" t="s">
        <v>29</v>
      </c>
      <c r="J12" s="48" t="s">
        <v>30</v>
      </c>
    </row>
    <row r="13" spans="1:16" ht="12.75" customHeight="1">
      <c r="A13" s="49" t="s">
        <v>31</v>
      </c>
      <c r="B13" s="15"/>
      <c r="C13" s="50">
        <v>1</v>
      </c>
      <c r="D13" s="51">
        <v>5285982</v>
      </c>
      <c r="E13" s="52">
        <v>4983748</v>
      </c>
      <c r="F13" s="51">
        <v>5285982</v>
      </c>
      <c r="G13" s="52">
        <v>4983748</v>
      </c>
      <c r="H13" s="29"/>
      <c r="I13" s="53">
        <f>'[1]210-16'!$E$25</f>
        <v>20683780</v>
      </c>
      <c r="J13" s="53">
        <f t="shared" ref="J13:J18" si="0">+F13-I13</f>
        <v>-15397798</v>
      </c>
      <c r="K13" s="8">
        <v>210</v>
      </c>
      <c r="M13" s="54">
        <f>ABS(D13-E13)/E13</f>
        <v>6.0643916987777068E-2</v>
      </c>
      <c r="N13" s="6" t="str">
        <f>IF(M13&gt;0.1,"*","")</f>
        <v/>
      </c>
      <c r="O13" s="55">
        <f>+D13-E13</f>
        <v>302234</v>
      </c>
    </row>
    <row r="14" spans="1:16" ht="12.75" customHeight="1">
      <c r="A14" s="49" t="s">
        <v>32</v>
      </c>
      <c r="B14" s="15"/>
      <c r="C14" s="50">
        <v>2</v>
      </c>
      <c r="D14" s="51">
        <v>25361</v>
      </c>
      <c r="E14" s="52">
        <v>25188</v>
      </c>
      <c r="F14" s="51">
        <v>25361</v>
      </c>
      <c r="G14" s="52">
        <v>25188</v>
      </c>
      <c r="H14" s="29"/>
      <c r="I14" s="53">
        <f>'[1]210-16'!$E$26</f>
        <v>108259</v>
      </c>
      <c r="J14" s="53">
        <f t="shared" si="0"/>
        <v>-82898</v>
      </c>
      <c r="K14" s="8">
        <v>210</v>
      </c>
      <c r="M14" s="54">
        <f t="shared" ref="M14:M61" si="1">ABS(D14-E14)/E14</f>
        <v>6.8683500079402887E-3</v>
      </c>
      <c r="N14" s="6" t="str">
        <f t="shared" ref="N14:N61" si="2">IF(M14&gt;0.1,"*","")</f>
        <v/>
      </c>
      <c r="O14" s="55">
        <f>+D14-E14</f>
        <v>173</v>
      </c>
    </row>
    <row r="15" spans="1:16" s="9" customFormat="1" ht="12.75" customHeight="1">
      <c r="A15" s="49" t="s">
        <v>33</v>
      </c>
      <c r="B15" s="15"/>
      <c r="C15" s="50">
        <v>3</v>
      </c>
      <c r="D15" s="51">
        <v>10</v>
      </c>
      <c r="E15" s="52">
        <v>174</v>
      </c>
      <c r="F15" s="51">
        <v>10</v>
      </c>
      <c r="G15" s="52">
        <v>174</v>
      </c>
      <c r="H15" s="56"/>
      <c r="I15" s="53">
        <f>'[1]210-16'!$E$27</f>
        <v>711</v>
      </c>
      <c r="J15" s="53">
        <f t="shared" si="0"/>
        <v>-701</v>
      </c>
      <c r="K15" s="8">
        <v>210</v>
      </c>
      <c r="M15" s="54">
        <f t="shared" si="1"/>
        <v>0.94252873563218387</v>
      </c>
      <c r="N15" s="6" t="str">
        <f t="shared" si="2"/>
        <v>*</v>
      </c>
      <c r="O15" s="55">
        <f t="shared" ref="O15:O61" si="3">+D15-E15</f>
        <v>-164</v>
      </c>
      <c r="P15" s="57"/>
    </row>
    <row r="16" spans="1:16" s="9" customFormat="1" ht="12.75" customHeight="1">
      <c r="A16" s="49" t="s">
        <v>34</v>
      </c>
      <c r="B16" s="15"/>
      <c r="C16" s="50">
        <v>4</v>
      </c>
      <c r="D16" s="51">
        <v>315497</v>
      </c>
      <c r="E16" s="52">
        <v>271394</v>
      </c>
      <c r="F16" s="51">
        <v>315497</v>
      </c>
      <c r="G16" s="52">
        <v>271394</v>
      </c>
      <c r="H16" s="56"/>
      <c r="I16" s="53">
        <f>'[1]210-16'!$E$28+'[1]210-16'!$E$29+'[1]210-16'!$E$30+'[1]210-16'!$E$31+'[1]210-16'!$E$37+'[1]210-16'!$E$39</f>
        <v>1128380</v>
      </c>
      <c r="J16" s="53">
        <f t="shared" si="0"/>
        <v>-812883</v>
      </c>
      <c r="K16" s="8">
        <v>210</v>
      </c>
      <c r="M16" s="54">
        <f t="shared" si="1"/>
        <v>0.16250543490276129</v>
      </c>
      <c r="N16" s="6" t="str">
        <f t="shared" si="2"/>
        <v>*</v>
      </c>
      <c r="O16" s="55">
        <f>+D16-E16</f>
        <v>44103</v>
      </c>
      <c r="P16" s="57"/>
    </row>
    <row r="17" spans="1:18" s="9" customFormat="1" ht="12.75" customHeight="1">
      <c r="A17" s="58" t="s">
        <v>35</v>
      </c>
      <c r="B17" s="59"/>
      <c r="C17" s="60">
        <v>5</v>
      </c>
      <c r="D17" s="51">
        <v>4019</v>
      </c>
      <c r="E17" s="52">
        <v>3655</v>
      </c>
      <c r="F17" s="51">
        <v>4019</v>
      </c>
      <c r="G17" s="52">
        <v>3655</v>
      </c>
      <c r="H17" s="56"/>
      <c r="I17" s="53">
        <f>'[1]210-16'!$E$32</f>
        <v>13992</v>
      </c>
      <c r="J17" s="53">
        <f t="shared" si="0"/>
        <v>-9973</v>
      </c>
      <c r="K17" s="8">
        <v>210</v>
      </c>
      <c r="M17" s="54">
        <f t="shared" si="1"/>
        <v>9.9589603283173733E-2</v>
      </c>
      <c r="N17" s="6" t="str">
        <f t="shared" si="2"/>
        <v/>
      </c>
      <c r="O17" s="55">
        <f t="shared" si="3"/>
        <v>364</v>
      </c>
      <c r="P17" s="57"/>
    </row>
    <row r="18" spans="1:18" s="9" customFormat="1" ht="12.75" customHeight="1" thickBot="1">
      <c r="A18" s="58" t="s">
        <v>36</v>
      </c>
      <c r="B18" s="59"/>
      <c r="C18" s="60">
        <v>6</v>
      </c>
      <c r="D18" s="61">
        <v>5630869</v>
      </c>
      <c r="E18" s="62">
        <v>5284159</v>
      </c>
      <c r="F18" s="61">
        <v>5630869</v>
      </c>
      <c r="G18" s="62">
        <v>5284159</v>
      </c>
      <c r="H18" s="56"/>
      <c r="I18" s="63">
        <f>'[1]210-16'!$E$40</f>
        <v>21935122</v>
      </c>
      <c r="J18" s="53">
        <f t="shared" si="0"/>
        <v>-16304253</v>
      </c>
      <c r="K18" s="8">
        <v>210</v>
      </c>
      <c r="M18" s="54">
        <f t="shared" si="1"/>
        <v>6.5613089992182294E-2</v>
      </c>
      <c r="N18" s="6" t="str">
        <f t="shared" si="2"/>
        <v/>
      </c>
      <c r="O18" s="55">
        <f t="shared" si="3"/>
        <v>346710</v>
      </c>
      <c r="P18" s="57"/>
    </row>
    <row r="19" spans="1:18" s="9" customFormat="1" ht="12.75" customHeight="1">
      <c r="A19" s="64" t="s">
        <v>37</v>
      </c>
      <c r="B19" s="65"/>
      <c r="C19" s="66"/>
      <c r="D19" s="67"/>
      <c r="E19" s="68"/>
      <c r="F19" s="67"/>
      <c r="G19" s="68"/>
      <c r="H19" s="56"/>
      <c r="I19" s="53"/>
      <c r="J19" s="53"/>
      <c r="M19" s="54"/>
      <c r="N19" s="6" t="str">
        <f t="shared" si="2"/>
        <v/>
      </c>
      <c r="O19" s="55"/>
      <c r="P19" s="57"/>
    </row>
    <row r="20" spans="1:18" s="9" customFormat="1" ht="12.75" customHeight="1">
      <c r="A20" s="58" t="s">
        <v>38</v>
      </c>
      <c r="B20" s="59"/>
      <c r="C20" s="60">
        <v>7</v>
      </c>
      <c r="D20" s="51">
        <v>387781</v>
      </c>
      <c r="E20" s="69">
        <v>358591</v>
      </c>
      <c r="F20" s="51">
        <v>387781</v>
      </c>
      <c r="G20" s="69">
        <v>358591</v>
      </c>
      <c r="H20" s="56"/>
      <c r="I20" s="53">
        <f>'[2]410'!$K$106+'[2]410'!$K$107+'[2]410'!$K$108</f>
        <v>1457742</v>
      </c>
      <c r="J20" s="53">
        <f t="shared" ref="J20:J29" si="4">+F20-I20</f>
        <v>-1069961</v>
      </c>
      <c r="K20" s="70">
        <v>410</v>
      </c>
      <c r="M20" s="54">
        <f t="shared" si="1"/>
        <v>8.1401931448363177E-2</v>
      </c>
      <c r="N20" s="6" t="str">
        <f t="shared" si="2"/>
        <v/>
      </c>
      <c r="O20" s="55">
        <f t="shared" si="3"/>
        <v>29190</v>
      </c>
      <c r="P20" s="57"/>
    </row>
    <row r="21" spans="1:18" s="9" customFormat="1" ht="12.75" customHeight="1">
      <c r="A21" s="58" t="s">
        <v>39</v>
      </c>
      <c r="B21" s="59"/>
      <c r="C21" s="60">
        <v>8</v>
      </c>
      <c r="D21" s="51">
        <v>355631</v>
      </c>
      <c r="E21" s="69">
        <v>335941</v>
      </c>
      <c r="F21" s="51">
        <v>355631</v>
      </c>
      <c r="G21" s="69">
        <v>335941</v>
      </c>
      <c r="H21" s="56"/>
      <c r="I21" s="53">
        <f>+I22-I20</f>
        <v>1199664</v>
      </c>
      <c r="J21" s="53">
        <f t="shared" si="4"/>
        <v>-844033</v>
      </c>
      <c r="K21" s="70">
        <v>410</v>
      </c>
      <c r="M21" s="54">
        <f t="shared" si="1"/>
        <v>5.8611482373392948E-2</v>
      </c>
      <c r="N21" s="6" t="str">
        <f t="shared" si="2"/>
        <v/>
      </c>
      <c r="O21" s="55">
        <f t="shared" si="3"/>
        <v>19690</v>
      </c>
      <c r="P21" s="57"/>
    </row>
    <row r="22" spans="1:18" s="9" customFormat="1" ht="12.75" customHeight="1">
      <c r="A22" s="58" t="s">
        <v>40</v>
      </c>
      <c r="B22" s="59"/>
      <c r="C22" s="60">
        <v>9</v>
      </c>
      <c r="D22" s="51">
        <v>743412</v>
      </c>
      <c r="E22" s="62">
        <v>694532</v>
      </c>
      <c r="F22" s="51">
        <v>743412</v>
      </c>
      <c r="G22" s="62">
        <v>694532</v>
      </c>
      <c r="H22" s="56"/>
      <c r="I22" s="53">
        <f>'[2]410'!$K$121</f>
        <v>2657406</v>
      </c>
      <c r="J22" s="53">
        <f t="shared" si="4"/>
        <v>-1913994</v>
      </c>
      <c r="K22" s="70">
        <v>410</v>
      </c>
      <c r="M22" s="54">
        <f t="shared" si="1"/>
        <v>7.0378326700569593E-2</v>
      </c>
      <c r="N22" s="6" t="str">
        <f t="shared" si="2"/>
        <v/>
      </c>
      <c r="O22" s="55">
        <f t="shared" si="3"/>
        <v>48880</v>
      </c>
      <c r="P22" s="57"/>
    </row>
    <row r="23" spans="1:18" s="9" customFormat="1" ht="12.75" customHeight="1">
      <c r="A23" s="58" t="s">
        <v>41</v>
      </c>
      <c r="B23" s="59"/>
      <c r="C23" s="60">
        <v>10</v>
      </c>
      <c r="D23" s="51">
        <v>132272</v>
      </c>
      <c r="E23" s="69">
        <v>132264</v>
      </c>
      <c r="F23" s="51">
        <v>132272</v>
      </c>
      <c r="G23" s="69">
        <v>132264</v>
      </c>
      <c r="H23" s="56"/>
      <c r="I23" s="53">
        <f>'[2]410'!$K$136+'[2]410'!$K$168+'[2]410'!$K$205</f>
        <v>549801</v>
      </c>
      <c r="J23" s="53">
        <f t="shared" si="4"/>
        <v>-417529</v>
      </c>
      <c r="K23" s="70">
        <v>410</v>
      </c>
      <c r="M23" s="54">
        <f t="shared" si="1"/>
        <v>6.0485090425210188E-5</v>
      </c>
      <c r="N23" s="6" t="str">
        <f t="shared" si="2"/>
        <v/>
      </c>
      <c r="O23" s="55">
        <f t="shared" si="3"/>
        <v>8</v>
      </c>
      <c r="P23" s="57"/>
    </row>
    <row r="24" spans="1:18" s="9" customFormat="1" ht="12.75" customHeight="1">
      <c r="A24" s="58" t="s">
        <v>42</v>
      </c>
      <c r="B24" s="59"/>
      <c r="C24" s="60">
        <v>11</v>
      </c>
      <c r="D24" s="51">
        <v>645424</v>
      </c>
      <c r="E24" s="69">
        <v>628136</v>
      </c>
      <c r="F24" s="51">
        <v>645424</v>
      </c>
      <c r="G24" s="69">
        <v>628136</v>
      </c>
      <c r="H24" s="56"/>
      <c r="I24" s="53">
        <f>+I25-I23</f>
        <v>2586277</v>
      </c>
      <c r="J24" s="53">
        <f t="shared" si="4"/>
        <v>-1940853</v>
      </c>
      <c r="K24" s="70">
        <v>410</v>
      </c>
      <c r="M24" s="54">
        <f t="shared" si="1"/>
        <v>2.7522702089993249E-2</v>
      </c>
      <c r="N24" s="6" t="str">
        <f t="shared" si="2"/>
        <v/>
      </c>
      <c r="O24" s="55">
        <f t="shared" si="3"/>
        <v>17288</v>
      </c>
      <c r="P24" s="57"/>
    </row>
    <row r="25" spans="1:18" s="9" customFormat="1" ht="12.75" customHeight="1">
      <c r="A25" s="58" t="s">
        <v>43</v>
      </c>
      <c r="B25" s="59"/>
      <c r="C25" s="60">
        <v>12</v>
      </c>
      <c r="D25" s="51">
        <v>777696</v>
      </c>
      <c r="E25" s="62">
        <v>760400</v>
      </c>
      <c r="F25" s="51">
        <v>777696</v>
      </c>
      <c r="G25" s="62">
        <v>760400</v>
      </c>
      <c r="H25" s="56"/>
      <c r="I25" s="53">
        <f>'[2]410'!$K$212</f>
        <v>3136078</v>
      </c>
      <c r="J25" s="53">
        <f t="shared" si="4"/>
        <v>-2358382</v>
      </c>
      <c r="K25" s="70">
        <v>410</v>
      </c>
      <c r="M25" s="54">
        <f t="shared" si="1"/>
        <v>2.2745923198316677E-2</v>
      </c>
      <c r="N25" s="6" t="str">
        <f t="shared" si="2"/>
        <v/>
      </c>
      <c r="O25" s="55">
        <f t="shared" si="3"/>
        <v>17296</v>
      </c>
      <c r="P25" s="57"/>
    </row>
    <row r="26" spans="1:18" s="9" customFormat="1" ht="12.75" customHeight="1">
      <c r="A26" s="58" t="s">
        <v>44</v>
      </c>
      <c r="B26" s="59"/>
      <c r="C26" s="60">
        <v>13</v>
      </c>
      <c r="D26" s="51">
        <v>1983183</v>
      </c>
      <c r="E26" s="69">
        <v>1913494</v>
      </c>
      <c r="F26" s="51">
        <v>1983183</v>
      </c>
      <c r="G26" s="69">
        <v>1913494</v>
      </c>
      <c r="H26" s="56"/>
      <c r="I26" s="53">
        <f>'[2]410'!$K$233+'[2]410'!$K$262+'[2]410'!$K$269</f>
        <v>6939865</v>
      </c>
      <c r="J26" s="53">
        <f t="shared" si="4"/>
        <v>-4956682</v>
      </c>
      <c r="K26" s="70">
        <v>410</v>
      </c>
      <c r="M26" s="54">
        <f t="shared" si="1"/>
        <v>3.6419764054656037E-2</v>
      </c>
      <c r="N26" s="6" t="str">
        <f t="shared" si="2"/>
        <v/>
      </c>
      <c r="O26" s="55">
        <f t="shared" si="3"/>
        <v>69689</v>
      </c>
      <c r="P26" s="57"/>
    </row>
    <row r="27" spans="1:18" s="9" customFormat="1" ht="12.75" customHeight="1">
      <c r="A27" s="58" t="s">
        <v>45</v>
      </c>
      <c r="B27" s="59"/>
      <c r="C27" s="60">
        <v>14</v>
      </c>
      <c r="D27" s="51">
        <v>143258</v>
      </c>
      <c r="E27" s="69">
        <v>143974</v>
      </c>
      <c r="F27" s="51">
        <v>143258</v>
      </c>
      <c r="G27" s="69">
        <v>143974</v>
      </c>
      <c r="H27" s="56"/>
      <c r="I27" s="53">
        <f>'[2]410'!$K$281+'[2]410'!$K$304</f>
        <v>828665</v>
      </c>
      <c r="J27" s="53">
        <f t="shared" si="4"/>
        <v>-685407</v>
      </c>
      <c r="K27" s="70">
        <v>410</v>
      </c>
      <c r="M27" s="54">
        <f t="shared" si="1"/>
        <v>4.9731201466931526E-3</v>
      </c>
      <c r="N27" s="6" t="str">
        <f t="shared" si="2"/>
        <v/>
      </c>
      <c r="O27" s="55">
        <f t="shared" si="3"/>
        <v>-716</v>
      </c>
      <c r="P27" s="57"/>
    </row>
    <row r="28" spans="1:18" s="9" customFormat="1" ht="12.75" customHeight="1">
      <c r="A28" s="58" t="s">
        <v>46</v>
      </c>
      <c r="B28" s="59"/>
      <c r="C28" s="60">
        <v>15</v>
      </c>
      <c r="D28" s="51">
        <v>190971</v>
      </c>
      <c r="E28" s="69">
        <v>200795</v>
      </c>
      <c r="F28" s="51">
        <v>190971</v>
      </c>
      <c r="G28" s="69">
        <v>200795</v>
      </c>
      <c r="H28" s="56"/>
      <c r="I28" s="53">
        <f>'[2]410'!$K$325</f>
        <v>1203914</v>
      </c>
      <c r="J28" s="53">
        <f t="shared" si="4"/>
        <v>-1012943</v>
      </c>
      <c r="K28" s="70">
        <v>410</v>
      </c>
      <c r="M28" s="54">
        <f t="shared" si="1"/>
        <v>4.8925521053811101E-2</v>
      </c>
      <c r="N28" s="6" t="str">
        <f t="shared" si="2"/>
        <v/>
      </c>
      <c r="O28" s="55">
        <f t="shared" si="3"/>
        <v>-9824</v>
      </c>
      <c r="P28" s="57"/>
    </row>
    <row r="29" spans="1:18" s="9" customFormat="1" ht="12.75" customHeight="1">
      <c r="A29" s="58" t="s">
        <v>47</v>
      </c>
      <c r="B29" s="59"/>
      <c r="C29" s="60">
        <v>16</v>
      </c>
      <c r="D29" s="51">
        <v>3838520</v>
      </c>
      <c r="E29" s="62">
        <v>3713195</v>
      </c>
      <c r="F29" s="51">
        <v>3838520</v>
      </c>
      <c r="G29" s="62">
        <v>3713195</v>
      </c>
      <c r="H29" s="56"/>
      <c r="I29" s="53">
        <f>'[2]410'!$K$326</f>
        <v>14765928</v>
      </c>
      <c r="J29" s="53">
        <f t="shared" si="4"/>
        <v>-10927408</v>
      </c>
      <c r="K29" s="70">
        <v>410</v>
      </c>
      <c r="M29" s="54">
        <f t="shared" si="1"/>
        <v>3.3751257340376685E-2</v>
      </c>
      <c r="N29" s="6" t="str">
        <f t="shared" si="2"/>
        <v/>
      </c>
      <c r="O29" s="55">
        <f t="shared" si="3"/>
        <v>125325</v>
      </c>
      <c r="P29" s="57"/>
    </row>
    <row r="30" spans="1:18" s="9" customFormat="1" ht="12.75" customHeight="1">
      <c r="A30" s="64" t="s">
        <v>48</v>
      </c>
      <c r="B30" s="65"/>
      <c r="C30" s="66"/>
      <c r="D30" s="71"/>
      <c r="E30" s="72"/>
      <c r="F30" s="71"/>
      <c r="G30" s="72"/>
      <c r="H30" s="56"/>
      <c r="I30" s="53"/>
      <c r="J30" s="53"/>
      <c r="M30" s="54"/>
      <c r="N30" s="6" t="str">
        <f t="shared" si="2"/>
        <v/>
      </c>
      <c r="O30" s="55"/>
      <c r="P30" s="57"/>
    </row>
    <row r="31" spans="1:18" s="9" customFormat="1" ht="12.75" customHeight="1">
      <c r="A31" s="73" t="s">
        <v>49</v>
      </c>
      <c r="B31" s="59"/>
      <c r="C31" s="60">
        <v>17</v>
      </c>
      <c r="D31" s="51">
        <v>1792349</v>
      </c>
      <c r="E31" s="62">
        <v>1570964</v>
      </c>
      <c r="F31" s="51">
        <v>1792349</v>
      </c>
      <c r="G31" s="62">
        <v>1570964</v>
      </c>
      <c r="H31" s="56"/>
      <c r="I31" s="53">
        <f>'[1]210-16'!$E$42</f>
        <v>7169194</v>
      </c>
      <c r="J31" s="53">
        <f t="shared" ref="J31:J36" si="5">+F31-I31</f>
        <v>-5376845</v>
      </c>
      <c r="K31" s="8">
        <v>210</v>
      </c>
      <c r="M31" s="54">
        <f t="shared" si="1"/>
        <v>0.14092302560720679</v>
      </c>
      <c r="N31" s="6" t="str">
        <f t="shared" si="2"/>
        <v>*</v>
      </c>
      <c r="O31" s="55">
        <f t="shared" si="3"/>
        <v>221385</v>
      </c>
      <c r="P31" s="57"/>
    </row>
    <row r="32" spans="1:18" s="9" customFormat="1" ht="12.75" customHeight="1">
      <c r="A32" s="58" t="s">
        <v>50</v>
      </c>
      <c r="B32" s="74"/>
      <c r="C32" s="60">
        <v>18</v>
      </c>
      <c r="D32" s="51">
        <v>47303</v>
      </c>
      <c r="E32" s="69">
        <v>47468</v>
      </c>
      <c r="F32" s="51">
        <v>47303</v>
      </c>
      <c r="G32" s="69">
        <v>47468</v>
      </c>
      <c r="H32" s="56"/>
      <c r="I32" s="53">
        <f>'[1]210-16'!$E$44+'[1]210-16'!$E$45+'[1]210-16'!$E$46+'[1]210-16'!$E$47+'[1]210-16'!$E$48+'[1]210-16'!$E$49+'[1]210-16'!$E$50+'[1]210-16'!$E$51+'[1]210-16'!$E$52</f>
        <v>178586</v>
      </c>
      <c r="J32" s="53">
        <f t="shared" si="5"/>
        <v>-131283</v>
      </c>
      <c r="K32" s="8">
        <v>210</v>
      </c>
      <c r="M32" s="54">
        <f t="shared" si="1"/>
        <v>3.4760259543271258E-3</v>
      </c>
      <c r="N32" s="6" t="str">
        <f t="shared" si="2"/>
        <v/>
      </c>
      <c r="O32" s="55">
        <f t="shared" si="3"/>
        <v>-165</v>
      </c>
      <c r="P32" s="57"/>
      <c r="Q32" s="75" t="s">
        <v>51</v>
      </c>
      <c r="R32" s="75"/>
    </row>
    <row r="33" spans="1:18" s="9" customFormat="1" ht="12.75" customHeight="1">
      <c r="A33" s="76" t="s">
        <v>52</v>
      </c>
      <c r="B33" s="77"/>
      <c r="C33" s="78">
        <v>19</v>
      </c>
      <c r="D33" s="51">
        <v>0</v>
      </c>
      <c r="E33" s="69">
        <v>26000</v>
      </c>
      <c r="F33" s="51">
        <v>0</v>
      </c>
      <c r="G33" s="69">
        <v>26000</v>
      </c>
      <c r="H33" s="56"/>
      <c r="I33" s="53">
        <f>'[1]210-16'!$E$54</f>
        <v>31923</v>
      </c>
      <c r="J33" s="53">
        <f t="shared" si="5"/>
        <v>-31923</v>
      </c>
      <c r="K33" s="8">
        <v>210</v>
      </c>
      <c r="M33" s="54"/>
      <c r="N33" s="6" t="str">
        <f t="shared" si="2"/>
        <v/>
      </c>
      <c r="O33" s="55"/>
      <c r="P33" s="57"/>
    </row>
    <row r="34" spans="1:18" s="9" customFormat="1" ht="12.75" customHeight="1">
      <c r="A34" s="58" t="s">
        <v>53</v>
      </c>
      <c r="B34" s="59"/>
      <c r="C34" s="60">
        <v>20</v>
      </c>
      <c r="D34" s="51">
        <v>21112</v>
      </c>
      <c r="E34" s="69">
        <v>-486</v>
      </c>
      <c r="F34" s="51">
        <v>21112</v>
      </c>
      <c r="G34" s="69">
        <v>-486</v>
      </c>
      <c r="H34" s="56"/>
      <c r="I34" s="79">
        <f>'[1]210-16'!$E$55</f>
        <v>74299</v>
      </c>
      <c r="J34" s="53">
        <f t="shared" si="5"/>
        <v>-53187</v>
      </c>
      <c r="K34" s="8">
        <v>210</v>
      </c>
      <c r="M34" s="54">
        <f t="shared" si="1"/>
        <v>-44.440329218106996</v>
      </c>
      <c r="N34" s="6" t="str">
        <f t="shared" si="2"/>
        <v/>
      </c>
      <c r="O34" s="55">
        <f t="shared" si="3"/>
        <v>21598</v>
      </c>
      <c r="P34" s="57"/>
    </row>
    <row r="35" spans="1:18" s="9" customFormat="1" ht="12.75" customHeight="1">
      <c r="A35" s="73" t="s">
        <v>54</v>
      </c>
      <c r="B35" s="59"/>
      <c r="C35" s="60">
        <v>21</v>
      </c>
      <c r="D35" s="51">
        <v>21112</v>
      </c>
      <c r="E35" s="62">
        <v>25514</v>
      </c>
      <c r="F35" s="51">
        <v>21112</v>
      </c>
      <c r="G35" s="62">
        <v>25514</v>
      </c>
      <c r="H35" s="56"/>
      <c r="I35" s="53">
        <f>+I33+I34</f>
        <v>106222</v>
      </c>
      <c r="J35" s="53">
        <f t="shared" si="5"/>
        <v>-85110</v>
      </c>
      <c r="K35" s="8">
        <v>210</v>
      </c>
      <c r="M35" s="54">
        <f t="shared" si="1"/>
        <v>0.17253272713020304</v>
      </c>
      <c r="N35" s="6" t="str">
        <f t="shared" si="2"/>
        <v>*</v>
      </c>
      <c r="O35" s="55">
        <f t="shared" si="3"/>
        <v>-4402</v>
      </c>
      <c r="P35" s="57"/>
    </row>
    <row r="36" spans="1:18" s="9" customFormat="1" ht="12.75" customHeight="1">
      <c r="A36" s="76" t="s">
        <v>55</v>
      </c>
      <c r="B36" s="74"/>
      <c r="C36" s="80">
        <v>22</v>
      </c>
      <c r="D36" s="61">
        <v>9343</v>
      </c>
      <c r="E36" s="81">
        <v>7558</v>
      </c>
      <c r="F36" s="61">
        <v>9343</v>
      </c>
      <c r="G36" s="81">
        <v>7558</v>
      </c>
      <c r="H36" s="56"/>
      <c r="I36" s="53">
        <f>'[1]210-16'!$E$59+'[1]210-16'!$E$62+'[1]210-16'!$E$63+'[1]210-16'!$E$64+'[1]210-16'!$E$65</f>
        <v>51238</v>
      </c>
      <c r="J36" s="53">
        <f t="shared" si="5"/>
        <v>-41895</v>
      </c>
      <c r="K36" s="8">
        <v>210</v>
      </c>
      <c r="M36" s="54">
        <f t="shared" si="1"/>
        <v>0.23617359089706272</v>
      </c>
      <c r="N36" s="6" t="str">
        <f t="shared" si="2"/>
        <v>*</v>
      </c>
      <c r="O36" s="55">
        <f t="shared" si="3"/>
        <v>1785</v>
      </c>
      <c r="P36" s="57"/>
    </row>
    <row r="37" spans="1:18" s="9" customFormat="1" ht="12.75" customHeight="1">
      <c r="A37" s="58" t="s">
        <v>56</v>
      </c>
      <c r="B37" s="59"/>
      <c r="C37" s="60"/>
      <c r="D37" s="82"/>
      <c r="E37" s="83"/>
      <c r="F37" s="82"/>
      <c r="G37" s="83"/>
      <c r="H37" s="56"/>
      <c r="I37" s="53"/>
      <c r="J37" s="53"/>
      <c r="M37" s="54"/>
      <c r="N37" s="6" t="str">
        <f t="shared" si="2"/>
        <v/>
      </c>
      <c r="O37" s="55"/>
      <c r="P37" s="57"/>
    </row>
    <row r="38" spans="1:18" s="9" customFormat="1" ht="12.75" customHeight="1">
      <c r="A38" s="73" t="s">
        <v>57</v>
      </c>
      <c r="B38" s="59"/>
      <c r="C38" s="60">
        <v>23</v>
      </c>
      <c r="D38" s="51">
        <v>1851421</v>
      </c>
      <c r="E38" s="62">
        <v>1636388</v>
      </c>
      <c r="F38" s="51">
        <v>1851421</v>
      </c>
      <c r="G38" s="62">
        <v>1636388</v>
      </c>
      <c r="H38" s="56"/>
      <c r="I38" s="53">
        <f>'[1]210-16'!$E$67</f>
        <v>7402764</v>
      </c>
      <c r="J38" s="53">
        <f>+F38-I38</f>
        <v>-5551343</v>
      </c>
      <c r="K38" s="8">
        <v>210</v>
      </c>
      <c r="M38" s="54">
        <f t="shared" si="1"/>
        <v>0.13140709904985859</v>
      </c>
      <c r="N38" s="6" t="str">
        <f t="shared" si="2"/>
        <v>*</v>
      </c>
      <c r="O38" s="55">
        <f t="shared" si="3"/>
        <v>215033</v>
      </c>
      <c r="P38" s="57"/>
    </row>
    <row r="39" spans="1:18" s="9" customFormat="1" ht="12.75" customHeight="1">
      <c r="A39" s="64" t="s">
        <v>58</v>
      </c>
      <c r="B39" s="65"/>
      <c r="C39" s="66"/>
      <c r="D39" s="71"/>
      <c r="E39" s="72"/>
      <c r="F39" s="71"/>
      <c r="G39" s="72"/>
      <c r="H39" s="56"/>
      <c r="I39" s="53"/>
      <c r="J39" s="53"/>
      <c r="M39" s="54"/>
      <c r="N39" s="6" t="str">
        <f t="shared" si="2"/>
        <v/>
      </c>
      <c r="O39" s="55"/>
      <c r="P39" s="57"/>
    </row>
    <row r="40" spans="1:18" s="9" customFormat="1" ht="12.75" customHeight="1">
      <c r="A40" s="58" t="s">
        <v>59</v>
      </c>
      <c r="B40" s="59"/>
      <c r="C40" s="60">
        <v>24</v>
      </c>
      <c r="D40" s="51">
        <v>18451</v>
      </c>
      <c r="E40" s="69">
        <v>25981</v>
      </c>
      <c r="F40" s="51">
        <v>18451</v>
      </c>
      <c r="G40" s="69">
        <v>25981</v>
      </c>
      <c r="H40" s="56"/>
      <c r="I40" s="53">
        <f>'[1]210-17'!$E$10+'[1]210-17'!$E$11</f>
        <v>95137</v>
      </c>
      <c r="J40" s="53">
        <f>+F40-I40</f>
        <v>-76686</v>
      </c>
      <c r="K40" s="8">
        <v>210</v>
      </c>
      <c r="M40" s="54">
        <f t="shared" si="1"/>
        <v>0.28982718140179364</v>
      </c>
      <c r="N40" s="6" t="str">
        <f t="shared" si="2"/>
        <v>*</v>
      </c>
      <c r="O40" s="55">
        <f t="shared" si="3"/>
        <v>-7530</v>
      </c>
      <c r="P40" s="57"/>
    </row>
    <row r="41" spans="1:18" s="9" customFormat="1" ht="12.75" customHeight="1">
      <c r="A41" s="58" t="s">
        <v>60</v>
      </c>
      <c r="B41" s="59"/>
      <c r="C41" s="60">
        <v>25</v>
      </c>
      <c r="D41" s="51">
        <v>-7321</v>
      </c>
      <c r="E41" s="69">
        <v>4958</v>
      </c>
      <c r="F41" s="51">
        <v>-7321</v>
      </c>
      <c r="G41" s="69">
        <v>4958</v>
      </c>
      <c r="H41" s="56"/>
      <c r="I41" s="53">
        <f>'[1]210-17'!$E$12</f>
        <v>879</v>
      </c>
      <c r="J41" s="53">
        <f>+F41-I41</f>
        <v>-8200</v>
      </c>
      <c r="K41" s="8">
        <v>210</v>
      </c>
      <c r="M41" s="54">
        <f t="shared" si="1"/>
        <v>2.4766034691407826</v>
      </c>
      <c r="N41" s="6" t="str">
        <f t="shared" si="2"/>
        <v>*</v>
      </c>
      <c r="O41" s="55">
        <f t="shared" si="3"/>
        <v>-12279</v>
      </c>
      <c r="P41" s="57"/>
      <c r="Q41" s="75" t="s">
        <v>51</v>
      </c>
      <c r="R41" s="75"/>
    </row>
    <row r="42" spans="1:18" s="9" customFormat="1" ht="12.75" customHeight="1">
      <c r="A42" s="58" t="s">
        <v>61</v>
      </c>
      <c r="B42" s="59"/>
      <c r="C42" s="60">
        <v>26</v>
      </c>
      <c r="D42" s="51">
        <v>972</v>
      </c>
      <c r="E42" s="69">
        <v>849</v>
      </c>
      <c r="F42" s="51">
        <v>972</v>
      </c>
      <c r="G42" s="69">
        <v>849</v>
      </c>
      <c r="H42" s="56"/>
      <c r="I42" s="53">
        <f>'[1]210-17'!$E$13</f>
        <v>3395</v>
      </c>
      <c r="J42" s="53">
        <f>+F42-I42</f>
        <v>-2423</v>
      </c>
      <c r="K42" s="8">
        <v>210</v>
      </c>
      <c r="M42" s="54">
        <f t="shared" si="1"/>
        <v>0.14487632508833923</v>
      </c>
      <c r="N42" s="6" t="str">
        <f t="shared" si="2"/>
        <v>*</v>
      </c>
      <c r="O42" s="55">
        <f t="shared" si="3"/>
        <v>123</v>
      </c>
      <c r="P42" s="57"/>
    </row>
    <row r="43" spans="1:18" s="9" customFormat="1" ht="12.75" customHeight="1">
      <c r="A43" s="73" t="s">
        <v>62</v>
      </c>
      <c r="B43" s="59"/>
      <c r="C43" s="60">
        <v>27</v>
      </c>
      <c r="D43" s="51">
        <v>12102</v>
      </c>
      <c r="E43" s="62">
        <v>31788</v>
      </c>
      <c r="F43" s="51">
        <v>12102</v>
      </c>
      <c r="G43" s="62">
        <v>31788</v>
      </c>
      <c r="H43" s="56"/>
      <c r="I43" s="53">
        <f>'[1]210-17'!$E$14</f>
        <v>99411</v>
      </c>
      <c r="J43" s="53">
        <f>+F43-I43</f>
        <v>-87309</v>
      </c>
      <c r="K43" s="8">
        <v>210</v>
      </c>
      <c r="M43" s="54">
        <f t="shared" si="1"/>
        <v>0.61929029822574555</v>
      </c>
      <c r="N43" s="6" t="str">
        <f t="shared" si="2"/>
        <v>*</v>
      </c>
      <c r="O43" s="55">
        <f t="shared" si="3"/>
        <v>-19686</v>
      </c>
      <c r="P43" s="57" t="s">
        <v>63</v>
      </c>
    </row>
    <row r="44" spans="1:18" s="9" customFormat="1" ht="12.75" customHeight="1">
      <c r="A44" s="64" t="s">
        <v>48</v>
      </c>
      <c r="B44" s="65"/>
      <c r="C44" s="66"/>
      <c r="D44" s="71"/>
      <c r="E44" s="84"/>
      <c r="F44" s="71"/>
      <c r="G44" s="84"/>
      <c r="H44" s="56"/>
      <c r="I44" s="53"/>
      <c r="J44" s="53"/>
      <c r="M44" s="54"/>
      <c r="N44" s="6" t="str">
        <f t="shared" si="2"/>
        <v/>
      </c>
      <c r="O44" s="55"/>
      <c r="P44" s="57"/>
    </row>
    <row r="45" spans="1:18" s="9" customFormat="1" ht="12.75" customHeight="1">
      <c r="A45" s="73" t="s">
        <v>64</v>
      </c>
      <c r="B45" s="59"/>
      <c r="C45" s="60">
        <v>28</v>
      </c>
      <c r="D45" s="51">
        <v>1839319</v>
      </c>
      <c r="E45" s="62">
        <v>1604600</v>
      </c>
      <c r="F45" s="51">
        <v>1839319</v>
      </c>
      <c r="G45" s="62">
        <v>1604600</v>
      </c>
      <c r="H45" s="56"/>
      <c r="I45" s="53">
        <f>'[1]210-17'!$E$15</f>
        <v>7303353</v>
      </c>
      <c r="J45" s="53">
        <f>+F45-I45</f>
        <v>-5464034</v>
      </c>
      <c r="K45" s="8">
        <v>210</v>
      </c>
      <c r="M45" s="54">
        <f t="shared" si="1"/>
        <v>0.14627882338277454</v>
      </c>
      <c r="N45" s="6" t="str">
        <f t="shared" si="2"/>
        <v>*</v>
      </c>
      <c r="O45" s="55">
        <f t="shared" si="3"/>
        <v>234719</v>
      </c>
      <c r="P45" s="57" t="s">
        <v>63</v>
      </c>
    </row>
    <row r="46" spans="1:18" ht="12.75" customHeight="1">
      <c r="A46" s="58" t="s">
        <v>65</v>
      </c>
      <c r="B46" s="59"/>
      <c r="C46" s="60">
        <v>29</v>
      </c>
      <c r="D46" s="51">
        <v>1763</v>
      </c>
      <c r="E46" s="69">
        <v>1895</v>
      </c>
      <c r="F46" s="51">
        <v>1763</v>
      </c>
      <c r="G46" s="69">
        <v>1895</v>
      </c>
      <c r="H46" s="29"/>
      <c r="I46" s="53">
        <f>'[1]210-17'!$E$18</f>
        <v>7651</v>
      </c>
      <c r="J46" s="53">
        <f>+F46-I46</f>
        <v>-5888</v>
      </c>
      <c r="K46" s="8">
        <v>210</v>
      </c>
      <c r="M46" s="54">
        <f t="shared" si="1"/>
        <v>6.9656992084432712E-2</v>
      </c>
      <c r="N46" s="6" t="str">
        <f t="shared" si="2"/>
        <v/>
      </c>
      <c r="O46" s="55">
        <f t="shared" si="3"/>
        <v>-132</v>
      </c>
    </row>
    <row r="47" spans="1:18" ht="12.75" customHeight="1">
      <c r="A47" s="58" t="s">
        <v>66</v>
      </c>
      <c r="B47" s="59"/>
      <c r="C47" s="60">
        <v>30</v>
      </c>
      <c r="D47" s="82"/>
      <c r="E47" s="83"/>
      <c r="F47" s="82"/>
      <c r="G47" s="83"/>
      <c r="H47" s="29"/>
      <c r="I47" s="53"/>
      <c r="J47" s="53"/>
      <c r="M47" s="54"/>
      <c r="N47" s="6" t="str">
        <f t="shared" si="2"/>
        <v/>
      </c>
      <c r="O47" s="55"/>
    </row>
    <row r="48" spans="1:18" ht="12.75" customHeight="1">
      <c r="A48" s="73" t="s">
        <v>67</v>
      </c>
      <c r="B48" s="59"/>
      <c r="C48" s="60">
        <v>31</v>
      </c>
      <c r="D48" s="51">
        <v>1837556</v>
      </c>
      <c r="E48" s="62">
        <v>1602705</v>
      </c>
      <c r="F48" s="51">
        <v>1837556</v>
      </c>
      <c r="G48" s="62">
        <v>1602705</v>
      </c>
      <c r="H48" s="29"/>
      <c r="I48" s="53">
        <f>'[1]210-17'!$E$21</f>
        <v>7295702</v>
      </c>
      <c r="J48" s="53">
        <f>+F48-I48</f>
        <v>-5458146</v>
      </c>
      <c r="K48" s="8">
        <v>210</v>
      </c>
      <c r="M48" s="54">
        <f t="shared" si="1"/>
        <v>0.14653414071834805</v>
      </c>
      <c r="N48" s="6" t="str">
        <f t="shared" si="2"/>
        <v>*</v>
      </c>
      <c r="O48" s="55">
        <f t="shared" si="3"/>
        <v>234851</v>
      </c>
      <c r="P48" s="5" t="s">
        <v>68</v>
      </c>
    </row>
    <row r="49" spans="1:16" ht="12.75" customHeight="1">
      <c r="A49" s="58" t="s">
        <v>69</v>
      </c>
      <c r="B49" s="59"/>
      <c r="C49" s="60">
        <v>32</v>
      </c>
      <c r="D49" s="51">
        <v>640836</v>
      </c>
      <c r="E49" s="69">
        <v>431853</v>
      </c>
      <c r="F49" s="51">
        <v>640836</v>
      </c>
      <c r="G49" s="69">
        <v>431853</v>
      </c>
      <c r="H49" s="29"/>
      <c r="I49" s="53">
        <f>'[1]210-17'!$E$24+'[1]210-17'!$E$25+'[1]210-17'!$E$26</f>
        <v>2117319</v>
      </c>
      <c r="J49" s="53">
        <f>+F49-I49</f>
        <v>-1476483</v>
      </c>
      <c r="K49" s="8">
        <v>210</v>
      </c>
      <c r="M49" s="54">
        <f t="shared" si="1"/>
        <v>0.48392161221526769</v>
      </c>
      <c r="N49" s="6" t="str">
        <f t="shared" si="2"/>
        <v>*</v>
      </c>
      <c r="O49" s="55">
        <f t="shared" si="3"/>
        <v>208983</v>
      </c>
      <c r="P49" s="5" t="s">
        <v>70</v>
      </c>
    </row>
    <row r="50" spans="1:16" ht="12.75" customHeight="1">
      <c r="A50" s="58" t="s">
        <v>71</v>
      </c>
      <c r="B50" s="59"/>
      <c r="C50" s="60">
        <v>33</v>
      </c>
      <c r="D50" s="51">
        <v>59562</v>
      </c>
      <c r="E50" s="69">
        <v>173075</v>
      </c>
      <c r="F50" s="51">
        <v>59562</v>
      </c>
      <c r="G50" s="69">
        <v>173075</v>
      </c>
      <c r="H50" s="29"/>
      <c r="I50" s="53">
        <f>'[1]210-17'!$E$27</f>
        <v>642157</v>
      </c>
      <c r="J50" s="53">
        <f>+F50-I50</f>
        <v>-582595</v>
      </c>
      <c r="K50" s="8">
        <v>210</v>
      </c>
      <c r="M50" s="54">
        <f t="shared" si="1"/>
        <v>0.65586017622418025</v>
      </c>
      <c r="N50" s="6" t="str">
        <f t="shared" si="2"/>
        <v>*</v>
      </c>
      <c r="O50" s="55">
        <f t="shared" si="3"/>
        <v>-113513</v>
      </c>
      <c r="P50" s="5" t="s">
        <v>70</v>
      </c>
    </row>
    <row r="51" spans="1:16" ht="12.75" customHeight="1">
      <c r="A51" s="73" t="s">
        <v>72</v>
      </c>
      <c r="B51" s="59"/>
      <c r="C51" s="60">
        <v>34</v>
      </c>
      <c r="D51" s="51">
        <v>1137158</v>
      </c>
      <c r="E51" s="62">
        <v>997777</v>
      </c>
      <c r="F51" s="51">
        <v>1137158</v>
      </c>
      <c r="G51" s="62">
        <v>997777</v>
      </c>
      <c r="H51" s="29"/>
      <c r="I51" s="53">
        <f>'[1]210-17'!$E$29</f>
        <v>4536226</v>
      </c>
      <c r="J51" s="53">
        <f>+F51-I51</f>
        <v>-3399068</v>
      </c>
      <c r="K51" s="8">
        <v>210</v>
      </c>
      <c r="M51" s="54">
        <f t="shared" si="1"/>
        <v>0.13969153428070602</v>
      </c>
      <c r="N51" s="6" t="str">
        <f t="shared" si="2"/>
        <v>*</v>
      </c>
      <c r="O51" s="55">
        <f t="shared" si="3"/>
        <v>139381</v>
      </c>
      <c r="P51" s="5" t="s">
        <v>68</v>
      </c>
    </row>
    <row r="52" spans="1:16" ht="12">
      <c r="A52" s="85" t="s">
        <v>73</v>
      </c>
      <c r="B52" s="86"/>
      <c r="C52" s="87">
        <v>35</v>
      </c>
      <c r="D52" s="88"/>
      <c r="E52" s="89"/>
      <c r="F52" s="88"/>
      <c r="G52" s="89"/>
      <c r="H52" s="29"/>
      <c r="I52" s="53"/>
      <c r="J52" s="53"/>
      <c r="M52" s="54"/>
      <c r="N52" s="6" t="str">
        <f t="shared" si="2"/>
        <v/>
      </c>
      <c r="O52" s="55"/>
    </row>
    <row r="53" spans="1:16" ht="12">
      <c r="A53" s="90" t="s">
        <v>74</v>
      </c>
      <c r="B53" s="91"/>
      <c r="C53" s="92">
        <v>36</v>
      </c>
      <c r="D53" s="71"/>
      <c r="E53" s="93"/>
      <c r="F53" s="71"/>
      <c r="G53" s="93"/>
      <c r="H53" s="29"/>
      <c r="I53" s="53">
        <f>'[1]210-17'!$E$34</f>
        <v>0</v>
      </c>
      <c r="J53" s="53">
        <f t="shared" ref="J53:J58" si="6">+F53-I53</f>
        <v>0</v>
      </c>
      <c r="K53" s="8">
        <v>210</v>
      </c>
      <c r="M53" s="54"/>
      <c r="N53" s="6" t="str">
        <f t="shared" si="2"/>
        <v/>
      </c>
      <c r="O53" s="55"/>
    </row>
    <row r="54" spans="1:16" ht="12">
      <c r="A54" s="94" t="s">
        <v>75</v>
      </c>
      <c r="B54" s="59"/>
      <c r="C54" s="95"/>
      <c r="D54" s="82"/>
      <c r="E54" s="96"/>
      <c r="F54" s="82"/>
      <c r="G54" s="96"/>
      <c r="H54" s="29"/>
      <c r="I54" s="53"/>
      <c r="J54" s="53"/>
      <c r="K54" s="8"/>
      <c r="M54" s="54"/>
      <c r="O54" s="55"/>
    </row>
    <row r="55" spans="1:16" ht="12.75" customHeight="1">
      <c r="A55" s="73" t="s">
        <v>76</v>
      </c>
      <c r="B55" s="59"/>
      <c r="C55" s="60">
        <v>37</v>
      </c>
      <c r="D55" s="51">
        <v>1137158</v>
      </c>
      <c r="E55" s="69">
        <v>997777</v>
      </c>
      <c r="F55" s="51">
        <v>1137158</v>
      </c>
      <c r="G55" s="69">
        <v>997777</v>
      </c>
      <c r="H55" s="29"/>
      <c r="I55" s="53">
        <f>'[1]210-17'!$E$35</f>
        <v>4536226</v>
      </c>
      <c r="J55" s="53">
        <f t="shared" si="6"/>
        <v>-3399068</v>
      </c>
      <c r="K55" s="8">
        <v>210</v>
      </c>
      <c r="M55" s="54">
        <f t="shared" si="1"/>
        <v>0.13969153428070602</v>
      </c>
      <c r="N55" s="6" t="str">
        <f t="shared" si="2"/>
        <v>*</v>
      </c>
      <c r="O55" s="55">
        <f t="shared" si="3"/>
        <v>139381</v>
      </c>
      <c r="P55" s="5" t="s">
        <v>63</v>
      </c>
    </row>
    <row r="56" spans="1:16" ht="12.75" customHeight="1">
      <c r="A56" s="58" t="s">
        <v>77</v>
      </c>
      <c r="B56" s="59"/>
      <c r="C56" s="60">
        <v>38</v>
      </c>
      <c r="D56" s="82"/>
      <c r="E56" s="96"/>
      <c r="F56" s="82"/>
      <c r="G56" s="96"/>
      <c r="H56" s="29"/>
      <c r="I56" s="53">
        <f>'[1]210-17'!$E$37</f>
        <v>0</v>
      </c>
      <c r="J56" s="53">
        <f t="shared" si="6"/>
        <v>0</v>
      </c>
      <c r="K56" s="8">
        <v>210</v>
      </c>
      <c r="M56" s="54"/>
      <c r="N56" s="6" t="str">
        <f t="shared" si="2"/>
        <v/>
      </c>
      <c r="O56" s="55"/>
    </row>
    <row r="57" spans="1:16" ht="12.75" customHeight="1">
      <c r="A57" s="58" t="s">
        <v>78</v>
      </c>
      <c r="B57" s="59"/>
      <c r="C57" s="60">
        <v>39</v>
      </c>
      <c r="D57" s="82"/>
      <c r="E57" s="96"/>
      <c r="F57" s="82"/>
      <c r="G57" s="96"/>
      <c r="H57" s="29"/>
      <c r="I57" s="53">
        <f>'[1]210-17'!$E$38</f>
        <v>0</v>
      </c>
      <c r="J57" s="53">
        <f t="shared" si="6"/>
        <v>0</v>
      </c>
      <c r="K57" s="8">
        <v>210</v>
      </c>
      <c r="M57" s="54"/>
      <c r="N57" s="6" t="str">
        <f t="shared" si="2"/>
        <v/>
      </c>
      <c r="O57" s="55"/>
    </row>
    <row r="58" spans="1:16" ht="12.75" customHeight="1">
      <c r="A58" s="58" t="s">
        <v>79</v>
      </c>
      <c r="B58" s="59"/>
      <c r="C58" s="60">
        <v>40</v>
      </c>
      <c r="D58" s="82"/>
      <c r="E58" s="96"/>
      <c r="F58" s="82"/>
      <c r="G58" s="96"/>
      <c r="H58" s="29"/>
      <c r="I58" s="53">
        <f>'[1]210-17'!$E$39</f>
        <v>0</v>
      </c>
      <c r="J58" s="53">
        <f t="shared" si="6"/>
        <v>0</v>
      </c>
      <c r="K58" s="8">
        <v>210</v>
      </c>
      <c r="M58" s="54"/>
      <c r="N58" s="6" t="str">
        <f t="shared" si="2"/>
        <v/>
      </c>
      <c r="O58" s="55"/>
    </row>
    <row r="59" spans="1:16" ht="12.75" customHeight="1">
      <c r="A59" s="76" t="s">
        <v>80</v>
      </c>
      <c r="B59" s="74"/>
      <c r="C59" s="80">
        <v>41</v>
      </c>
      <c r="D59" s="71"/>
      <c r="E59" s="93"/>
      <c r="F59" s="71"/>
      <c r="G59" s="93"/>
      <c r="H59" s="29"/>
      <c r="I59" s="53"/>
      <c r="J59" s="53"/>
      <c r="M59" s="54"/>
      <c r="N59" s="6" t="str">
        <f t="shared" si="2"/>
        <v/>
      </c>
      <c r="O59" s="55"/>
    </row>
    <row r="60" spans="1:16" ht="12.75" customHeight="1">
      <c r="A60" s="73" t="s">
        <v>81</v>
      </c>
      <c r="B60" s="59"/>
      <c r="C60" s="60">
        <v>42</v>
      </c>
      <c r="D60" s="51">
        <v>1137158</v>
      </c>
      <c r="E60" s="62">
        <v>997777</v>
      </c>
      <c r="F60" s="51">
        <v>1137158</v>
      </c>
      <c r="G60" s="62">
        <v>997777</v>
      </c>
      <c r="H60" s="29"/>
      <c r="I60" s="53">
        <f>'[1]210-17'!$E$43</f>
        <v>4536226</v>
      </c>
      <c r="J60" s="53">
        <f>+F60-I60</f>
        <v>-3399068</v>
      </c>
      <c r="K60" s="8">
        <v>210</v>
      </c>
      <c r="M60" s="54">
        <f t="shared" si="1"/>
        <v>0.13969153428070602</v>
      </c>
      <c r="N60" s="6" t="str">
        <f t="shared" si="2"/>
        <v>*</v>
      </c>
      <c r="O60" s="55">
        <f>+D60-E60</f>
        <v>139381</v>
      </c>
      <c r="P60" s="5" t="s">
        <v>63</v>
      </c>
    </row>
    <row r="61" spans="1:16" ht="12.75" customHeight="1">
      <c r="A61" s="58" t="s">
        <v>82</v>
      </c>
      <c r="B61" s="59"/>
      <c r="C61" s="60">
        <v>43</v>
      </c>
      <c r="D61" s="51">
        <v>414000</v>
      </c>
      <c r="E61" s="69">
        <v>324000</v>
      </c>
      <c r="F61" s="51">
        <v>414000</v>
      </c>
      <c r="G61" s="69">
        <v>324000</v>
      </c>
      <c r="H61" s="29"/>
      <c r="I61" s="53">
        <f>'[3]220'!$E$36</f>
        <v>1375000</v>
      </c>
      <c r="J61" s="53">
        <f>+F61-I61</f>
        <v>-961000</v>
      </c>
      <c r="K61" s="8">
        <v>220</v>
      </c>
      <c r="M61" s="54">
        <f t="shared" si="1"/>
        <v>0.27777777777777779</v>
      </c>
      <c r="N61" s="6" t="str">
        <f t="shared" si="2"/>
        <v>*</v>
      </c>
      <c r="O61" s="55">
        <f t="shared" si="3"/>
        <v>90000</v>
      </c>
      <c r="P61" s="5" t="s">
        <v>83</v>
      </c>
    </row>
    <row r="62" spans="1:16" ht="12.75" customHeight="1" thickBot="1">
      <c r="A62" s="58" t="s">
        <v>84</v>
      </c>
      <c r="B62" s="59"/>
      <c r="C62" s="60">
        <v>44</v>
      </c>
      <c r="D62" s="97"/>
      <c r="E62" s="98"/>
      <c r="F62" s="99"/>
      <c r="G62" s="100"/>
      <c r="H62" s="29"/>
      <c r="I62" s="53">
        <f>'[3]220'!$E$37</f>
        <v>0</v>
      </c>
      <c r="J62" s="53">
        <f>+F62-I62</f>
        <v>0</v>
      </c>
      <c r="K62" s="8">
        <v>220</v>
      </c>
      <c r="M62" s="54"/>
    </row>
    <row r="63" spans="1:16" ht="12.75" customHeight="1">
      <c r="A63" s="64" t="s">
        <v>85</v>
      </c>
      <c r="B63" s="65"/>
      <c r="C63" s="66"/>
      <c r="D63" s="101"/>
      <c r="E63" s="102"/>
      <c r="F63" s="71"/>
      <c r="G63" s="103"/>
      <c r="H63" s="29"/>
    </row>
    <row r="64" spans="1:16" ht="12.75" customHeight="1">
      <c r="A64" s="58" t="s">
        <v>86</v>
      </c>
      <c r="B64" s="59"/>
      <c r="C64" s="60">
        <v>45</v>
      </c>
      <c r="D64" s="104">
        <f>D29/D18</f>
        <v>0.6816922929657927</v>
      </c>
      <c r="E64" s="104">
        <f>E29/E18</f>
        <v>0.70270311699553323</v>
      </c>
      <c r="F64" s="104">
        <f>F29/F18</f>
        <v>0.6816922929657927</v>
      </c>
      <c r="G64" s="105">
        <f>G29/G18</f>
        <v>0.70270311699553323</v>
      </c>
      <c r="H64" s="29"/>
    </row>
    <row r="65" spans="1:16" ht="12.75" customHeight="1">
      <c r="A65" s="58" t="s">
        <v>87</v>
      </c>
      <c r="B65" s="59"/>
      <c r="C65" s="60">
        <v>46</v>
      </c>
      <c r="D65" s="104">
        <f>(D22+D25)/D18</f>
        <v>0.27013734469759465</v>
      </c>
      <c r="E65" s="104">
        <f>(E22+E25)/E18</f>
        <v>0.27533842187564755</v>
      </c>
      <c r="F65" s="104">
        <f>(F22+F25)/F18</f>
        <v>0.27013734469759465</v>
      </c>
      <c r="G65" s="105">
        <f>(G22+G25)/G18</f>
        <v>0.27533842187564755</v>
      </c>
      <c r="H65" s="29"/>
    </row>
    <row r="66" spans="1:16" ht="12.75" customHeight="1" thickBot="1">
      <c r="A66" s="58" t="s">
        <v>88</v>
      </c>
      <c r="B66" s="74"/>
      <c r="C66" s="60">
        <v>47</v>
      </c>
      <c r="D66" s="106">
        <f>(D26+D27)/D18</f>
        <v>0.37763993443995947</v>
      </c>
      <c r="E66" s="106">
        <f>(E26+E27)/E18</f>
        <v>0.38936527080278999</v>
      </c>
      <c r="F66" s="107">
        <f>(F26+F27)/F18</f>
        <v>0.37763993443995947</v>
      </c>
      <c r="G66" s="108">
        <f>(G26+G27)/G18</f>
        <v>0.38936527080278999</v>
      </c>
      <c r="H66" s="29"/>
    </row>
    <row r="67" spans="1:16" s="74" customFormat="1" ht="12.75" customHeight="1">
      <c r="A67" s="109"/>
      <c r="B67" s="91"/>
      <c r="C67" s="109"/>
      <c r="D67" s="67"/>
      <c r="E67" s="110"/>
      <c r="F67" s="16"/>
      <c r="G67" s="110"/>
      <c r="M67" s="111"/>
      <c r="N67" s="112"/>
      <c r="O67" s="112"/>
      <c r="P67" s="111"/>
    </row>
    <row r="68" spans="1:16" s="74" customFormat="1" ht="12.75" customHeight="1">
      <c r="A68" s="113" t="s">
        <v>89</v>
      </c>
      <c r="C68" s="114"/>
      <c r="D68" s="71"/>
      <c r="E68" s="16"/>
      <c r="F68" s="16"/>
      <c r="G68" s="16"/>
      <c r="M68" s="111"/>
      <c r="N68" s="112"/>
      <c r="O68" s="112"/>
      <c r="P68" s="111"/>
    </row>
    <row r="69" spans="1:16" s="74" customFormat="1" ht="12.75" customHeight="1">
      <c r="A69" s="58" t="s">
        <v>90</v>
      </c>
      <c r="B69" s="59"/>
      <c r="C69" s="115" t="s">
        <v>91</v>
      </c>
      <c r="D69" s="116">
        <v>1792349</v>
      </c>
      <c r="E69" s="117"/>
      <c r="F69" s="16"/>
      <c r="G69" s="118"/>
      <c r="M69" s="111"/>
      <c r="N69" s="112"/>
      <c r="O69" s="112"/>
      <c r="P69" s="111"/>
    </row>
    <row r="70" spans="1:16" s="74" customFormat="1" ht="12.75" customHeight="1">
      <c r="A70" s="58" t="s">
        <v>92</v>
      </c>
      <c r="B70" s="59"/>
      <c r="C70" s="115" t="s">
        <v>93</v>
      </c>
      <c r="D70" s="51">
        <v>-640836</v>
      </c>
      <c r="E70" s="117"/>
      <c r="F70" s="16"/>
      <c r="G70" s="118"/>
      <c r="M70" s="111"/>
      <c r="N70" s="112"/>
      <c r="O70" s="112"/>
      <c r="P70" s="111"/>
    </row>
    <row r="71" spans="1:16" s="74" customFormat="1" ht="12.75" customHeight="1">
      <c r="A71" s="58" t="s">
        <v>94</v>
      </c>
      <c r="B71" s="59"/>
      <c r="C71" s="115" t="s">
        <v>95</v>
      </c>
      <c r="D71" s="51">
        <v>-59562</v>
      </c>
      <c r="E71" s="117"/>
      <c r="F71" s="16"/>
      <c r="G71" s="118"/>
      <c r="M71" s="111"/>
      <c r="N71" s="112"/>
      <c r="O71" s="112"/>
      <c r="P71" s="111"/>
    </row>
    <row r="72" spans="1:16" s="74" customFormat="1" ht="12.75" customHeight="1">
      <c r="A72" s="58" t="s">
        <v>96</v>
      </c>
      <c r="B72" s="59"/>
      <c r="C72" s="115" t="s">
        <v>97</v>
      </c>
      <c r="D72" s="116">
        <v>0</v>
      </c>
      <c r="E72" s="117"/>
      <c r="F72" s="16"/>
      <c r="G72" s="118"/>
      <c r="M72" s="111"/>
      <c r="N72" s="112"/>
      <c r="O72" s="112"/>
      <c r="P72" s="111"/>
    </row>
    <row r="73" spans="1:16" s="74" customFormat="1" ht="12.75" customHeight="1">
      <c r="A73" s="58" t="s">
        <v>98</v>
      </c>
      <c r="B73" s="59"/>
      <c r="C73" s="115" t="s">
        <v>99</v>
      </c>
      <c r="D73" s="116">
        <v>0</v>
      </c>
      <c r="E73" s="117"/>
      <c r="F73" s="16"/>
      <c r="G73" s="118"/>
      <c r="M73" s="111"/>
      <c r="N73" s="112"/>
      <c r="O73" s="112"/>
      <c r="P73" s="111"/>
    </row>
    <row r="74" spans="1:16" s="74" customFormat="1" ht="12.75" customHeight="1">
      <c r="A74" s="76" t="s">
        <v>100</v>
      </c>
      <c r="C74" s="119" t="s">
        <v>101</v>
      </c>
      <c r="D74" s="120">
        <v>1091951</v>
      </c>
      <c r="E74" s="121"/>
      <c r="F74" s="16"/>
      <c r="G74" s="118"/>
      <c r="M74" s="111"/>
      <c r="N74" s="112"/>
      <c r="O74" s="112"/>
      <c r="P74" s="111"/>
    </row>
    <row r="75" spans="1:16" s="74" customFormat="1" ht="12.75" customHeight="1" thickBot="1">
      <c r="A75" s="58"/>
      <c r="B75" s="59"/>
      <c r="C75" s="58"/>
      <c r="D75" s="99"/>
      <c r="E75" s="117"/>
      <c r="F75" s="16"/>
      <c r="G75" s="16"/>
      <c r="M75" s="111"/>
      <c r="N75" s="112"/>
      <c r="O75" s="112"/>
      <c r="P75" s="111"/>
    </row>
    <row r="76" spans="1:16" s="74" customFormat="1" ht="4.5" customHeight="1">
      <c r="D76" s="16"/>
      <c r="E76" s="117"/>
      <c r="F76" s="16"/>
      <c r="G76" s="16"/>
      <c r="M76" s="111"/>
      <c r="N76" s="112"/>
      <c r="O76" s="112"/>
      <c r="P76" s="111"/>
    </row>
    <row r="77" spans="1:16" s="74" customFormat="1">
      <c r="A77" s="122" t="s">
        <v>102</v>
      </c>
      <c r="B77" s="122"/>
      <c r="C77" s="122"/>
      <c r="D77" s="122"/>
      <c r="E77" s="122"/>
      <c r="F77" s="122"/>
      <c r="G77" s="122"/>
      <c r="M77" s="111"/>
      <c r="N77" s="112"/>
      <c r="O77" s="112"/>
      <c r="P77" s="111"/>
    </row>
    <row r="78" spans="1:16" s="74" customFormat="1">
      <c r="A78" s="123" t="s">
        <v>103</v>
      </c>
      <c r="B78" s="123"/>
      <c r="C78" s="123"/>
      <c r="D78" s="123"/>
      <c r="E78" s="123"/>
      <c r="F78" s="123"/>
      <c r="G78" s="123"/>
      <c r="M78" s="111"/>
      <c r="N78" s="112"/>
      <c r="O78" s="112"/>
      <c r="P78" s="111"/>
    </row>
    <row r="79" spans="1:16" s="74" customFormat="1" ht="3.75" customHeight="1">
      <c r="D79" s="16"/>
      <c r="E79" s="117"/>
      <c r="F79" s="16"/>
      <c r="G79" s="16"/>
      <c r="M79" s="111"/>
      <c r="N79" s="112"/>
      <c r="O79" s="112"/>
      <c r="P79" s="111"/>
    </row>
    <row r="80" spans="1:16" s="74" customFormat="1" ht="138.75" customHeight="1">
      <c r="A80" s="124" t="s">
        <v>104</v>
      </c>
      <c r="B80" s="124"/>
      <c r="C80" s="124"/>
      <c r="D80" s="124"/>
      <c r="E80" s="124"/>
      <c r="F80" s="124"/>
      <c r="G80" s="124"/>
      <c r="M80" s="111"/>
      <c r="N80" s="112"/>
      <c r="O80" s="112"/>
      <c r="P80" s="111"/>
    </row>
    <row r="81" spans="1:16" s="74" customFormat="1" ht="12.75" customHeight="1">
      <c r="A81" s="125" t="s">
        <v>105</v>
      </c>
      <c r="B81" s="125"/>
      <c r="C81" s="126"/>
      <c r="D81" s="126"/>
      <c r="E81" s="126"/>
      <c r="F81" s="27"/>
      <c r="G81" s="126"/>
      <c r="M81" s="111"/>
      <c r="N81" s="112"/>
      <c r="O81" s="112"/>
      <c r="P81" s="111"/>
    </row>
    <row r="82" spans="1:16" s="74" customFormat="1" ht="9.75" customHeight="1">
      <c r="A82" s="127"/>
      <c r="B82" s="127"/>
      <c r="C82" s="128"/>
      <c r="D82" s="128"/>
      <c r="E82" s="128"/>
      <c r="F82" s="129"/>
      <c r="G82" s="128"/>
      <c r="M82" s="111"/>
      <c r="N82" s="112"/>
      <c r="O82" s="112"/>
      <c r="P82" s="111"/>
    </row>
    <row r="83" spans="1:16" s="74" customFormat="1" ht="9.75" customHeight="1">
      <c r="A83" s="130"/>
      <c r="B83" s="130"/>
      <c r="C83" s="131"/>
      <c r="D83" s="131"/>
      <c r="E83" s="131"/>
      <c r="F83" s="132"/>
      <c r="G83" s="131"/>
      <c r="M83" s="111"/>
      <c r="N83" s="112"/>
      <c r="O83" s="112"/>
      <c r="P83" s="111"/>
    </row>
    <row r="84" spans="1:16" s="74" customFormat="1" ht="12.75" customHeight="1">
      <c r="F84" s="16"/>
      <c r="M84" s="111"/>
      <c r="N84" s="112"/>
      <c r="O84" s="112"/>
      <c r="P84" s="111"/>
    </row>
    <row r="85" spans="1:16" s="74" customFormat="1" ht="12.75" customHeight="1">
      <c r="A85" s="74" t="s">
        <v>106</v>
      </c>
      <c r="C85" s="74" t="s">
        <v>107</v>
      </c>
      <c r="D85" s="131" t="s">
        <v>3</v>
      </c>
      <c r="E85" s="131"/>
      <c r="F85" s="132"/>
      <c r="G85" s="131"/>
      <c r="M85" s="111"/>
      <c r="N85" s="112"/>
      <c r="O85" s="112"/>
      <c r="P85" s="111"/>
    </row>
    <row r="86" spans="1:16" s="74" customFormat="1" ht="12.75" customHeight="1">
      <c r="A86" s="127" t="s">
        <v>108</v>
      </c>
      <c r="B86" s="127"/>
      <c r="D86" s="127" t="s">
        <v>109</v>
      </c>
      <c r="E86" s="133"/>
      <c r="F86" s="129"/>
      <c r="G86" s="128"/>
      <c r="M86" s="111"/>
      <c r="N86" s="112"/>
      <c r="O86" s="112"/>
      <c r="P86" s="111"/>
    </row>
    <row r="87" spans="1:16" s="74" customFormat="1" ht="12.75" customHeight="1">
      <c r="F87" s="16"/>
      <c r="M87" s="111"/>
      <c r="N87" s="112"/>
      <c r="O87" s="112"/>
      <c r="P87" s="111"/>
    </row>
    <row r="88" spans="1:16" s="74" customFormat="1" ht="12.75" customHeight="1">
      <c r="A88" s="74" t="s">
        <v>110</v>
      </c>
      <c r="F88" s="16"/>
      <c r="M88" s="111"/>
      <c r="N88" s="112"/>
      <c r="O88" s="112"/>
      <c r="P88" s="111"/>
    </row>
    <row r="89" spans="1:16" s="74" customFormat="1" ht="12.75" customHeight="1">
      <c r="A89" s="74" t="s">
        <v>111</v>
      </c>
      <c r="F89" s="16"/>
      <c r="M89" s="111"/>
      <c r="N89" s="112"/>
      <c r="O89" s="112"/>
      <c r="P89" s="111"/>
    </row>
    <row r="90" spans="1:16" s="74" customFormat="1" ht="12.75" customHeight="1">
      <c r="A90" s="74" t="s">
        <v>112</v>
      </c>
      <c r="F90" s="16"/>
      <c r="M90" s="111"/>
      <c r="N90" s="112"/>
      <c r="O90" s="112"/>
      <c r="P90" s="111"/>
    </row>
    <row r="91" spans="1:16" s="74" customFormat="1" ht="7.5" customHeight="1">
      <c r="F91" s="16"/>
      <c r="M91" s="111"/>
      <c r="N91" s="112"/>
      <c r="O91" s="112"/>
      <c r="P91" s="111"/>
    </row>
    <row r="92" spans="1:16" s="74" customFormat="1" ht="12.75" customHeight="1">
      <c r="A92" s="9" t="s">
        <v>113</v>
      </c>
      <c r="C92" s="134"/>
      <c r="D92" s="74" t="s">
        <v>114</v>
      </c>
      <c r="E92" s="131"/>
      <c r="F92" s="132"/>
      <c r="G92" s="131"/>
      <c r="M92" s="111"/>
      <c r="N92" s="112"/>
      <c r="O92" s="112"/>
      <c r="P92" s="111"/>
    </row>
    <row r="93" spans="1:16" s="74" customFormat="1" ht="6" customHeight="1">
      <c r="F93" s="16"/>
      <c r="M93" s="111"/>
      <c r="N93" s="112"/>
      <c r="O93" s="112"/>
      <c r="P93" s="111"/>
    </row>
    <row r="94" spans="1:16" s="74" customFormat="1" ht="12.75" customHeight="1">
      <c r="D94" s="74" t="s">
        <v>115</v>
      </c>
      <c r="F94" s="135" t="s">
        <v>116</v>
      </c>
      <c r="M94" s="111"/>
      <c r="N94" s="112"/>
      <c r="O94" s="112"/>
      <c r="P94" s="111"/>
    </row>
    <row r="95" spans="1:16" s="74" customFormat="1" ht="6" customHeight="1">
      <c r="A95" s="59"/>
      <c r="B95" s="59"/>
      <c r="C95" s="59"/>
      <c r="D95" s="59"/>
      <c r="E95" s="59"/>
      <c r="F95" s="21"/>
      <c r="G95" s="59"/>
      <c r="M95" s="111"/>
      <c r="N95" s="112"/>
      <c r="O95" s="112"/>
      <c r="P95" s="111"/>
    </row>
    <row r="96" spans="1:16" s="74" customFormat="1" ht="12.75" customHeight="1">
      <c r="A96" s="74" t="s">
        <v>117</v>
      </c>
      <c r="D96" s="133"/>
      <c r="F96" s="16"/>
      <c r="M96" s="111"/>
      <c r="N96" s="112"/>
      <c r="O96" s="112"/>
      <c r="P96" s="111"/>
    </row>
    <row r="97" spans="3:16" s="74" customFormat="1" ht="12.75" customHeight="1">
      <c r="C97" s="136"/>
      <c r="F97" s="16"/>
      <c r="M97" s="111"/>
      <c r="N97" s="112"/>
      <c r="O97" s="112"/>
      <c r="P97" s="111"/>
    </row>
  </sheetData>
  <mergeCells count="6">
    <mergeCell ref="F3:G3"/>
    <mergeCell ref="F4:G4"/>
    <mergeCell ref="C53:C54"/>
    <mergeCell ref="A77:G77"/>
    <mergeCell ref="A78:G78"/>
    <mergeCell ref="A80:G8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Union Pacific Railroad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fpan259</dc:creator>
  <cp:lastModifiedBy>fpan259</cp:lastModifiedBy>
  <dcterms:created xsi:type="dcterms:W3CDTF">2014-04-30T23:34:41Z</dcterms:created>
  <dcterms:modified xsi:type="dcterms:W3CDTF">2014-04-30T23:35:28Z</dcterms:modified>
</cp:coreProperties>
</file>