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0" windowWidth="18945" windowHeight="11100" tabRatio="867"/>
  </bookViews>
  <sheets>
    <sheet name="REI" sheetId="1" r:id="rId1"/>
  </sheets>
  <externalReferences>
    <externalReference r:id="rId2"/>
    <externalReference r:id="rId3"/>
    <externalReference r:id="rId4"/>
  </externalReferences>
  <definedNames>
    <definedName name="_xlnm.Print_Area" localSheetId="0">REI!$A$1:$G$96</definedName>
    <definedName name="_xlnm.Print_Titles" localSheetId="0">REI!$3:$11</definedName>
  </definedNames>
  <calcPr calcId="125725"/>
</workbook>
</file>

<file path=xl/calcChain.xml><?xml version="1.0" encoding="utf-8"?>
<calcChain xmlns="http://schemas.openxmlformats.org/spreadsheetml/2006/main">
  <c r="F51" i="1"/>
  <c r="D51"/>
  <c r="F48"/>
  <c r="D48"/>
  <c r="F45"/>
  <c r="D45"/>
  <c r="F43"/>
  <c r="D43"/>
  <c r="F35"/>
  <c r="F38" s="1"/>
  <c r="G35"/>
  <c r="D35"/>
  <c r="D38" s="1"/>
  <c r="F31"/>
  <c r="D31"/>
  <c r="F29"/>
  <c r="D29"/>
  <c r="F25"/>
  <c r="D25"/>
  <c r="F22"/>
  <c r="D22"/>
  <c r="F18"/>
  <c r="D18"/>
  <c r="E18"/>
  <c r="G32" l="1"/>
  <c r="E32"/>
  <c r="G41"/>
  <c r="E41"/>
  <c r="G22" l="1"/>
  <c r="J5" l="1"/>
  <c r="G60" l="1"/>
  <c r="E60"/>
  <c r="N59"/>
  <c r="N58"/>
  <c r="N57"/>
  <c r="N56"/>
  <c r="N53"/>
  <c r="N52"/>
  <c r="N47"/>
  <c r="N44"/>
  <c r="N39"/>
  <c r="N37"/>
  <c r="N33"/>
  <c r="N30"/>
  <c r="N19"/>
  <c r="I62"/>
  <c r="J62" s="1"/>
  <c r="I61"/>
  <c r="I60"/>
  <c r="I58"/>
  <c r="J58" s="1"/>
  <c r="I57"/>
  <c r="J57" s="1"/>
  <c r="I56"/>
  <c r="J56" s="1"/>
  <c r="I55"/>
  <c r="I53"/>
  <c r="J53" s="1"/>
  <c r="I51"/>
  <c r="I50"/>
  <c r="I49"/>
  <c r="I48"/>
  <c r="I46"/>
  <c r="I45"/>
  <c r="G43"/>
  <c r="E43"/>
  <c r="I43"/>
  <c r="I42"/>
  <c r="I41"/>
  <c r="I40"/>
  <c r="I38"/>
  <c r="E35"/>
  <c r="I36"/>
  <c r="I34"/>
  <c r="I33"/>
  <c r="I32"/>
  <c r="I31"/>
  <c r="G25"/>
  <c r="E25"/>
  <c r="E22"/>
  <c r="I29"/>
  <c r="I28"/>
  <c r="I27"/>
  <c r="I26"/>
  <c r="I25"/>
  <c r="I23"/>
  <c r="I22"/>
  <c r="I20"/>
  <c r="G18"/>
  <c r="G66" s="1"/>
  <c r="E66"/>
  <c r="I18"/>
  <c r="I17"/>
  <c r="I16"/>
  <c r="I15"/>
  <c r="I14"/>
  <c r="I13"/>
  <c r="I21" l="1"/>
  <c r="I24"/>
  <c r="I35"/>
  <c r="G29"/>
  <c r="G64" s="1"/>
  <c r="J61"/>
  <c r="O61"/>
  <c r="M61"/>
  <c r="N61" s="1"/>
  <c r="G65"/>
  <c r="J17"/>
  <c r="E29"/>
  <c r="E31" s="1"/>
  <c r="J13"/>
  <c r="O15"/>
  <c r="O14"/>
  <c r="M49"/>
  <c r="N49" s="1"/>
  <c r="E65"/>
  <c r="E38" l="1"/>
  <c r="E45" s="1"/>
  <c r="E48" s="1"/>
  <c r="E51" s="1"/>
  <c r="O17"/>
  <c r="O13"/>
  <c r="J26"/>
  <c r="E64"/>
  <c r="J50"/>
  <c r="M13"/>
  <c r="N13" s="1"/>
  <c r="G31"/>
  <c r="G38" s="1"/>
  <c r="G45" s="1"/>
  <c r="G48" s="1"/>
  <c r="G51" s="1"/>
  <c r="M17"/>
  <c r="N17" s="1"/>
  <c r="O50"/>
  <c r="M14"/>
  <c r="N14" s="1"/>
  <c r="M15"/>
  <c r="N15" s="1"/>
  <c r="J49"/>
  <c r="J16"/>
  <c r="J36"/>
  <c r="J14"/>
  <c r="O27"/>
  <c r="M50"/>
  <c r="N50" s="1"/>
  <c r="O49"/>
  <c r="J42"/>
  <c r="J27"/>
  <c r="J15"/>
  <c r="M27"/>
  <c r="N27" s="1"/>
  <c r="O26"/>
  <c r="M26"/>
  <c r="N26" s="1"/>
  <c r="O16"/>
  <c r="M16"/>
  <c r="N16" s="1"/>
  <c r="O36"/>
  <c r="M36"/>
  <c r="N36" s="1"/>
  <c r="O42"/>
  <c r="M42"/>
  <c r="N42" s="1"/>
  <c r="D66" l="1"/>
  <c r="O22"/>
  <c r="M22"/>
  <c r="N22" s="1"/>
  <c r="J18"/>
  <c r="F66"/>
  <c r="M18"/>
  <c r="N18" s="1"/>
  <c r="O18"/>
  <c r="J22"/>
  <c r="J21" l="1"/>
  <c r="J20"/>
  <c r="M21" l="1"/>
  <c r="N21" s="1"/>
  <c r="O21"/>
  <c r="O20"/>
  <c r="M23"/>
  <c r="N23" s="1"/>
  <c r="O23"/>
  <c r="J23"/>
  <c r="M20" l="1"/>
  <c r="N20" s="1"/>
  <c r="M46" l="1"/>
  <c r="N46" s="1"/>
  <c r="O46"/>
  <c r="J46"/>
  <c r="J40" l="1"/>
  <c r="M40"/>
  <c r="N40" s="1"/>
  <c r="O40"/>
  <c r="J41" l="1"/>
  <c r="O43"/>
  <c r="M43"/>
  <c r="N43" s="1"/>
  <c r="M41"/>
  <c r="N41" s="1"/>
  <c r="O41"/>
  <c r="J43"/>
  <c r="O32"/>
  <c r="M32"/>
  <c r="N32" s="1"/>
  <c r="J32"/>
  <c r="J33" l="1"/>
  <c r="J24"/>
  <c r="O24"/>
  <c r="M24"/>
  <c r="N24" s="1"/>
  <c r="M25" l="1"/>
  <c r="N25" s="1"/>
  <c r="O25"/>
  <c r="D65"/>
  <c r="J25"/>
  <c r="F65"/>
  <c r="J34" l="1"/>
  <c r="J35"/>
  <c r="O34"/>
  <c r="M34"/>
  <c r="N34" s="1"/>
  <c r="O35"/>
  <c r="M35"/>
  <c r="N35" s="1"/>
  <c r="J28" l="1"/>
  <c r="O28"/>
  <c r="M28"/>
  <c r="N28" s="1"/>
  <c r="J31" l="1"/>
  <c r="M29"/>
  <c r="N29" s="1"/>
  <c r="O29"/>
  <c r="D64"/>
  <c r="O31"/>
  <c r="M31"/>
  <c r="N31" s="1"/>
  <c r="J29"/>
  <c r="F64"/>
  <c r="J38" l="1"/>
  <c r="M38"/>
  <c r="N38" s="1"/>
  <c r="O38"/>
  <c r="J45" l="1"/>
  <c r="M45"/>
  <c r="N45" s="1"/>
  <c r="O45"/>
  <c r="J48" l="1"/>
  <c r="O48"/>
  <c r="M48"/>
  <c r="N48" s="1"/>
  <c r="J51" l="1"/>
  <c r="F60"/>
  <c r="J55"/>
  <c r="M55"/>
  <c r="N55" s="1"/>
  <c r="D60"/>
  <c r="O55"/>
  <c r="M51"/>
  <c r="N51" s="1"/>
  <c r="O51"/>
  <c r="O60" l="1"/>
  <c r="J60"/>
  <c r="M60"/>
  <c r="N60" s="1"/>
</calcChain>
</file>

<file path=xl/sharedStrings.xml><?xml version="1.0" encoding="utf-8"?>
<sst xmlns="http://schemas.openxmlformats.org/spreadsheetml/2006/main" count="128" uniqueCount="118">
  <si>
    <t>UNION PACIFIC RAILROAD COMPANY</t>
  </si>
  <si>
    <t>1400 Douglas Street</t>
  </si>
  <si>
    <t>Omaha, Nebraska  68179</t>
  </si>
  <si>
    <t>Date of Report:</t>
  </si>
  <si>
    <t>Show dollar amount in thousands</t>
  </si>
  <si>
    <t>Figures for the Quarter</t>
  </si>
  <si>
    <t>Year-To-Date Figures</t>
  </si>
  <si>
    <t>DESCRIPTIONS</t>
  </si>
  <si>
    <t>Code</t>
  </si>
  <si>
    <t>This Year</t>
  </si>
  <si>
    <t>Last Year</t>
  </si>
  <si>
    <t>(A)</t>
  </si>
  <si>
    <t>No.</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</si>
  <si>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</si>
  <si>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</si>
  <si>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</si>
  <si>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</si>
  <si>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</si>
  <si>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</si>
  <si>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</si>
  <si>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</si>
  <si>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</si>
  <si>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</si>
  <si>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</si>
  <si>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</si>
  <si>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</si>
  <si>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</si>
  <si>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</si>
  <si>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</si>
  <si>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</si>
  <si>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</si>
  <si>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</si>
  <si>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</si>
  <si>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</si>
  <si>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</si>
  <si>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</si>
  <si>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</si>
  <si>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 xml:space="preserve">     and 553)</t>
  </si>
  <si>
    <t>Fixed Charges</t>
  </si>
  <si>
    <t>Interest on funded debt (Accounts 546a, 546b)</t>
  </si>
  <si>
    <t>Interest on unfunded debt (Account 547)</t>
  </si>
  <si>
    <t>Amortization of discount on funded debt (Account 548)</t>
  </si>
  <si>
    <t xml:space="preserve">        Total fixed charges</t>
  </si>
  <si>
    <t xml:space="preserve">        Income after fixed charges</t>
  </si>
  <si>
    <t>Other deductions (Account 546c)</t>
  </si>
  <si>
    <t>Unusual or infrequent items (Debit) Credit (Account 555)</t>
  </si>
  <si>
    <t xml:space="preserve">        Income (Loss) from continuing operations before income taxes</t>
  </si>
  <si>
    <t>Income taxes on ordinary Income (Account 556)</t>
  </si>
  <si>
    <t>Provision for deferred income taxes (Account 557)</t>
  </si>
  <si>
    <t xml:space="preserve">        Income from continuing operations</t>
  </si>
  <si>
    <t xml:space="preserve">        Income (Loss) before extraordinary items</t>
  </si>
  <si>
    <t>Extraordinary items (net) (Account 570)</t>
  </si>
  <si>
    <t>Income taxes on Extraordinary Items (Account 590)</t>
  </si>
  <si>
    <t>Provisions for deferred taxes - Extraordinary Items (Account 591)</t>
  </si>
  <si>
    <t xml:space="preserve">        Net income</t>
  </si>
  <si>
    <t>Dividends on common stock (Account 623)</t>
  </si>
  <si>
    <t>Dividends on preferred stock (Account 623)</t>
  </si>
  <si>
    <t>Ratios</t>
  </si>
  <si>
    <t>Expenses to revenues</t>
  </si>
  <si>
    <t>Total maintenance to revenues</t>
  </si>
  <si>
    <t>Transportation to revenues</t>
  </si>
  <si>
    <t>*NOTE:  Reconciliation of Net Railway Operating Income (NROI)</t>
  </si>
  <si>
    <t>Net Revenues from Railway Operations</t>
  </si>
  <si>
    <t>N1</t>
  </si>
  <si>
    <t>(556)   Income Taxes on Ordinary Income</t>
  </si>
  <si>
    <t>N2</t>
  </si>
  <si>
    <t>(557)   Provisions for Deferred Income Taxes</t>
  </si>
  <si>
    <t>N3</t>
  </si>
  <si>
    <t>**      Income from Lease of Road and Equipment</t>
  </si>
  <si>
    <t>N6</t>
  </si>
  <si>
    <t>**      Rent for leased Roads and Equipment</t>
  </si>
  <si>
    <t>N7</t>
  </si>
  <si>
    <t xml:space="preserve">                Net Railway Operating Income</t>
  </si>
  <si>
    <t>N8</t>
  </si>
  <si>
    <t>REMARKS</t>
  </si>
  <si>
    <t xml:space="preserve">of </t>
  </si>
  <si>
    <t xml:space="preserve">                                      (Name and Title of Officer in charge of accounts)</t>
  </si>
  <si>
    <t xml:space="preserve">                        (Full name of reporting company)</t>
  </si>
  <si>
    <t>state that this report was prepared by me or under my supervision; that I have carefully examined it; and on the best of my knowledge, belief, and</t>
  </si>
  <si>
    <t>verification (when necessary) I declare it to be a full, true and correct statement of the revenue, expense and income accounts named, and that the</t>
  </si>
  <si>
    <t>various items reported were determined in accordance with effective rules promulgated by the Surface Transportation Board.</t>
  </si>
  <si>
    <t>Signature</t>
  </si>
  <si>
    <t xml:space="preserve">Telephone Number </t>
  </si>
  <si>
    <t>** Formerly accounts 509 and 542, respectively.</t>
  </si>
  <si>
    <t>Total</t>
  </si>
  <si>
    <r>
      <t xml:space="preserve">Railroad Report No. :     </t>
    </r>
    <r>
      <rPr>
        <u/>
        <sz val="8"/>
        <rFont val="Arial"/>
        <family val="2"/>
      </rPr>
      <t/>
    </r>
  </si>
  <si>
    <t xml:space="preserve">RC139400  </t>
  </si>
  <si>
    <t xml:space="preserve">Report Amended:  </t>
  </si>
  <si>
    <t xml:space="preserve">     (402) - 544-4887</t>
  </si>
  <si>
    <t>Check</t>
  </si>
  <si>
    <t>R-1 Schedules</t>
  </si>
  <si>
    <r>
      <t xml:space="preserve">I, the undersigned, </t>
    </r>
    <r>
      <rPr>
        <u/>
        <sz val="8"/>
        <rFont val="Arial"/>
        <family val="2"/>
      </rPr>
      <t>Heidi J. Brammer, Sr. Mgr. - Financial Reporting</t>
    </r>
  </si>
  <si>
    <t>Higher Dividends</t>
  </si>
  <si>
    <t>Consistent with RR Financials</t>
  </si>
  <si>
    <t>Total (Consistent with RR Financials)</t>
  </si>
  <si>
    <t>Transportation - Train, Yard, and Yard Common</t>
  </si>
  <si>
    <t>Miscellaneous deductions from Income (Accounts 534,544,545,549-551</t>
  </si>
  <si>
    <r>
      <t xml:space="preserve">Year:  </t>
    </r>
    <r>
      <rPr>
        <u/>
        <sz val="8"/>
        <rFont val="Arial"/>
        <family val="2"/>
      </rPr>
      <t xml:space="preserve">  </t>
    </r>
    <r>
      <rPr>
        <u/>
        <sz val="8"/>
        <color indexed="12"/>
        <rFont val="Arial"/>
        <family val="2"/>
      </rPr>
      <t>2013</t>
    </r>
  </si>
  <si>
    <t>NO</t>
  </si>
  <si>
    <t>SURFACE TRANSPORTATION BOARD - QUARTERLY REPORT OF REVENUES, EXPENSES, AND INCOME - RAILROADS</t>
  </si>
  <si>
    <t>FORM RE&amp;I</t>
  </si>
  <si>
    <t>OMB Clearance No. 2140-0013</t>
  </si>
  <si>
    <t>Expiration Date 08/31/2015</t>
  </si>
  <si>
    <t>Washington, DC 20423</t>
  </si>
  <si>
    <t>Income from Affiliated companies: Dividends</t>
  </si>
  <si>
    <t>Equity in undistributed earnings (losses)</t>
  </si>
  <si>
    <t xml:space="preserve">        Total Income from affiliated companies (Lines 19 and 20)</t>
  </si>
  <si>
    <t xml:space="preserve">     Income Available for Fixed Charges (Lines 17, 18, 21 minus 22)</t>
  </si>
  <si>
    <t>Income (Loss) from operations - Less applicable income taxes (Account 560)</t>
  </si>
  <si>
    <t>Cumulative effect of changes in account principles (Less taxes) (Acct. 592)</t>
  </si>
  <si>
    <t>SUPPLEMENTAL INFORMATION ABOUT THE QUARTERLY REPORTOF REVENUES, EXPENSES, AND INCOME (FORM RE&amp;I)</t>
  </si>
  <si>
    <t>The following information is provided in compliance with OMB requirements and pursuant to the Paperwork Reduction Act of 1995, 44 U.S.C. §§ 3501-3519 (PRA):</t>
  </si>
  <si>
    <t>(Account 562)</t>
  </si>
  <si>
    <t>Gain (loss) on disposal of discontinued segments - Less applicable taxes</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</si>
  <si>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</si>
  <si>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r>
      <t xml:space="preserve">Quarter:  </t>
    </r>
    <r>
      <rPr>
        <sz val="8"/>
        <color indexed="12"/>
        <rFont val="Arial"/>
        <family val="2"/>
      </rPr>
      <t xml:space="preserve">  3</t>
    </r>
  </si>
  <si>
    <t>PY Adjusted to Net Interco Int. Inc. and Exp</t>
  </si>
  <si>
    <r>
      <t xml:space="preserve">Date:            </t>
    </r>
    <r>
      <rPr>
        <u/>
        <sz val="8"/>
        <rFont val="Arial"/>
        <family val="2"/>
      </rPr>
      <t xml:space="preserve">   October 30, 2013</t>
    </r>
  </si>
</sst>
</file>

<file path=xl/styles.xml><?xml version="1.0" encoding="utf-8"?>
<styleSheet xmlns="http://schemas.openxmlformats.org/spreadsheetml/2006/main">
  <numFmts count="4">
    <numFmt numFmtId="170" formatCode="_-* #,##0.00\ _D_M_-;\-* #,##0.00\ _D_M_-;_-* &quot;-&quot;??\ _D_M_-;_-@_-"/>
    <numFmt numFmtId="171" formatCode="_-* #,##0\ _D_M_-;\-* #,##0\ _D_M_-;_-* &quot;-&quot;\ _D_M_-;_-@_-"/>
    <numFmt numFmtId="172" formatCode="_-* #,##0.00\ &quot;DM&quot;_-;\-* #,##0.00\ &quot;DM&quot;_-;_-* &quot;-&quot;??\ &quot;DM&quot;_-;_-@_-"/>
    <numFmt numFmtId="173" formatCode="_-* #,##0\ &quot;DM&quot;_-;\-* #,##0\ &quot;DM&quot;_-;_-* &quot;-&quot;\ &quot;DM&quot;_-;_-@_-"/>
  </numFmts>
  <fonts count="8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8"/>
      <name val="Arial"/>
      <family val="2"/>
    </font>
    <font>
      <b/>
      <i/>
      <u/>
      <sz val="8"/>
      <name val="Arial"/>
      <family val="2"/>
    </font>
    <font>
      <u/>
      <sz val="8"/>
      <name val="Arial"/>
      <family val="2"/>
    </font>
    <font>
      <sz val="8"/>
      <name val="Arial"/>
      <family val="2"/>
    </font>
    <font>
      <sz val="8"/>
      <color indexed="12"/>
      <name val="Arial"/>
      <family val="2"/>
    </font>
    <font>
      <sz val="9"/>
      <name val="Arial"/>
      <family val="2"/>
    </font>
    <font>
      <b/>
      <sz val="9"/>
      <name val="Arial"/>
      <family val="2"/>
    </font>
    <font>
      <u/>
      <sz val="8"/>
      <color indexed="12"/>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theme="1"/>
      <name val="Arial"/>
      <family val="2"/>
    </font>
    <font>
      <sz val="10"/>
      <color theme="0"/>
      <name val="Arial"/>
      <family val="2"/>
    </font>
    <font>
      <i/>
      <sz val="10"/>
      <color rgb="FF7F7F7F"/>
      <name val="Arial"/>
      <family val="2"/>
    </font>
    <font>
      <sz val="8"/>
      <color rgb="FF0000FF"/>
      <name val="Arial"/>
      <family val="2"/>
    </font>
    <font>
      <b/>
      <u/>
      <sz val="10"/>
      <name val="Arial"/>
      <family val="2"/>
    </font>
    <font>
      <sz val="1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8"/>
      <color rgb="FF0000FF"/>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sz val="10"/>
      <color rgb="FF000000"/>
      <name val="Times New Roman"/>
      <family val="1"/>
    </font>
    <font>
      <sz val="10"/>
      <name val="Arial"/>
      <family val="2"/>
    </font>
    <font>
      <sz val="8"/>
      <name val="Arial"/>
      <family val="2"/>
    </font>
    <font>
      <sz val="12"/>
      <name val="Arial"/>
      <family val="2"/>
    </font>
  </fonts>
  <fills count="93">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60"/>
      </patternFill>
    </fill>
    <fill>
      <patternFill patternType="solid">
        <fgColor indexed="22"/>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FF"/>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934">
    <xf numFmtId="0" fontId="0" fillId="0" borderId="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5"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22"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2" fillId="22"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2" fillId="23" borderId="0" applyNumberFormat="0" applyBorder="0" applyAlignment="0" applyProtection="0"/>
    <xf numFmtId="0" fontId="21" fillId="24" borderId="0" applyNumberFormat="0" applyBorder="0" applyAlignment="0" applyProtection="0"/>
    <xf numFmtId="0" fontId="21" fillId="16" borderId="0" applyNumberFormat="0" applyBorder="0" applyAlignment="0" applyProtection="0"/>
    <xf numFmtId="0" fontId="22" fillId="25" borderId="0" applyNumberFormat="0" applyBorder="0" applyAlignment="0" applyProtection="0"/>
    <xf numFmtId="0" fontId="29" fillId="16" borderId="0" applyNumberFormat="0" applyBorder="0" applyAlignment="0" applyProtection="0"/>
    <xf numFmtId="0" fontId="30" fillId="26" borderId="1" applyNumberFormat="0" applyAlignment="0" applyProtection="0"/>
    <xf numFmtId="0" fontId="23" fillId="17" borderId="2" applyNumberFormat="0" applyAlignment="0" applyProtection="0"/>
    <xf numFmtId="170"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0" fontId="46" fillId="0" borderId="0" applyNumberFormat="0" applyFill="0" applyBorder="0" applyAlignment="0" applyProtection="0"/>
    <xf numFmtId="0" fontId="24" fillId="27"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25" borderId="1" applyNumberFormat="0" applyAlignment="0" applyProtection="0"/>
    <xf numFmtId="0" fontId="35" fillId="0" borderId="6" applyNumberFormat="0" applyFill="0" applyAlignment="0" applyProtection="0"/>
    <xf numFmtId="0" fontId="25" fillId="25" borderId="0" applyNumberFormat="0" applyBorder="0" applyAlignment="0" applyProtection="0"/>
    <xf numFmtId="0" fontId="10" fillId="0" borderId="0"/>
    <xf numFmtId="0" fontId="12" fillId="24" borderId="7" applyNumberFormat="0" applyFont="0" applyAlignment="0" applyProtection="0"/>
    <xf numFmtId="0" fontId="26" fillId="26" borderId="8" applyNumberFormat="0" applyAlignment="0" applyProtection="0"/>
    <xf numFmtId="9" fontId="10" fillId="0" borderId="0" applyFont="0" applyFill="0" applyBorder="0" applyAlignment="0" applyProtection="0"/>
    <xf numFmtId="4" fontId="36" fillId="28" borderId="9" applyNumberFormat="0" applyProtection="0">
      <alignment vertical="center"/>
    </xf>
    <xf numFmtId="4" fontId="37" fillId="28" borderId="9" applyNumberFormat="0" applyProtection="0">
      <alignment vertical="center"/>
    </xf>
    <xf numFmtId="4" fontId="36" fillId="28" borderId="9" applyNumberFormat="0" applyProtection="0">
      <alignment horizontal="left" vertical="center" indent="1"/>
    </xf>
    <xf numFmtId="0" fontId="36" fillId="28" borderId="9" applyNumberFormat="0" applyProtection="0">
      <alignment horizontal="left" vertical="top" indent="1"/>
    </xf>
    <xf numFmtId="4" fontId="36" fillId="2" borderId="0" applyNumberFormat="0" applyProtection="0">
      <alignment horizontal="left" vertical="center" indent="1"/>
    </xf>
    <xf numFmtId="4" fontId="38" fillId="7" borderId="9" applyNumberFormat="0" applyProtection="0">
      <alignment horizontal="right" vertical="center"/>
    </xf>
    <xf numFmtId="4" fontId="38" fillId="3" borderId="9" applyNumberFormat="0" applyProtection="0">
      <alignment horizontal="right" vertical="center"/>
    </xf>
    <xf numFmtId="4" fontId="38" fillId="29" borderId="9" applyNumberFormat="0" applyProtection="0">
      <alignment horizontal="right" vertical="center"/>
    </xf>
    <xf numFmtId="4" fontId="38" fillId="30" borderId="9" applyNumberFormat="0" applyProtection="0">
      <alignment horizontal="right" vertical="center"/>
    </xf>
    <xf numFmtId="4" fontId="38" fillId="31" borderId="9" applyNumberFormat="0" applyProtection="0">
      <alignment horizontal="right" vertical="center"/>
    </xf>
    <xf numFmtId="4" fontId="38" fillId="32" borderId="9" applyNumberFormat="0" applyProtection="0">
      <alignment horizontal="right" vertical="center"/>
    </xf>
    <xf numFmtId="4" fontId="38" fillId="9" borderId="9" applyNumberFormat="0" applyProtection="0">
      <alignment horizontal="right" vertical="center"/>
    </xf>
    <xf numFmtId="4" fontId="38" fillId="33" borderId="9" applyNumberFormat="0" applyProtection="0">
      <alignment horizontal="right" vertical="center"/>
    </xf>
    <xf numFmtId="4" fontId="38" fillId="34" borderId="9" applyNumberFormat="0" applyProtection="0">
      <alignment horizontal="right" vertical="center"/>
    </xf>
    <xf numFmtId="4" fontId="36" fillId="35" borderId="10" applyNumberFormat="0" applyProtection="0">
      <alignment horizontal="left" vertical="center" indent="1"/>
    </xf>
    <xf numFmtId="4" fontId="38" fillId="36" borderId="0" applyNumberFormat="0" applyProtection="0">
      <alignment horizontal="left" vertical="center" indent="1"/>
    </xf>
    <xf numFmtId="4" fontId="39" fillId="8" borderId="0" applyNumberFormat="0" applyProtection="0">
      <alignment horizontal="left" vertical="center" indent="1"/>
    </xf>
    <xf numFmtId="4" fontId="38" fillId="2" borderId="9" applyNumberFormat="0" applyProtection="0">
      <alignment horizontal="right" vertical="center"/>
    </xf>
    <xf numFmtId="4" fontId="38" fillId="36" borderId="0" applyNumberFormat="0" applyProtection="0">
      <alignment horizontal="left" vertical="center" indent="1"/>
    </xf>
    <xf numFmtId="4" fontId="38" fillId="2" borderId="0" applyNumberFormat="0" applyProtection="0">
      <alignment horizontal="left" vertical="center" indent="1"/>
    </xf>
    <xf numFmtId="0" fontId="12" fillId="8" borderId="9" applyNumberFormat="0" applyProtection="0">
      <alignment horizontal="left" vertical="center" indent="1"/>
    </xf>
    <xf numFmtId="0" fontId="12" fillId="8" borderId="9" applyNumberFormat="0" applyProtection="0">
      <alignment horizontal="left" vertical="top" indent="1"/>
    </xf>
    <xf numFmtId="0" fontId="12" fillId="2" borderId="9" applyNumberFormat="0" applyProtection="0">
      <alignment horizontal="left" vertical="center" indent="1"/>
    </xf>
    <xf numFmtId="0" fontId="12" fillId="2" borderId="9" applyNumberFormat="0" applyProtection="0">
      <alignment horizontal="left" vertical="top" indent="1"/>
    </xf>
    <xf numFmtId="0" fontId="12" fillId="6" borderId="9" applyNumberFormat="0" applyProtection="0">
      <alignment horizontal="left" vertical="center" indent="1"/>
    </xf>
    <xf numFmtId="0" fontId="12" fillId="6" borderId="9" applyNumberFormat="0" applyProtection="0">
      <alignment horizontal="left" vertical="top" indent="1"/>
    </xf>
    <xf numFmtId="0" fontId="12" fillId="36" borderId="9" applyNumberFormat="0" applyProtection="0">
      <alignment horizontal="left" vertical="center" indent="1"/>
    </xf>
    <xf numFmtId="0" fontId="12" fillId="36" borderId="9" applyNumberFormat="0" applyProtection="0">
      <alignment horizontal="left" vertical="top" indent="1"/>
    </xf>
    <xf numFmtId="0" fontId="12" fillId="5" borderId="11" applyNumberFormat="0">
      <protection locked="0"/>
    </xf>
    <xf numFmtId="4" fontId="38" fillId="4" borderId="9" applyNumberFormat="0" applyProtection="0">
      <alignment vertical="center"/>
    </xf>
    <xf numFmtId="4" fontId="40" fillId="4" borderId="9" applyNumberFormat="0" applyProtection="0">
      <alignment vertical="center"/>
    </xf>
    <xf numFmtId="4" fontId="38" fillId="4" borderId="9" applyNumberFormat="0" applyProtection="0">
      <alignment horizontal="left" vertical="center" indent="1"/>
    </xf>
    <xf numFmtId="0" fontId="38" fillId="4" borderId="9" applyNumberFormat="0" applyProtection="0">
      <alignment horizontal="left" vertical="top" indent="1"/>
    </xf>
    <xf numFmtId="4" fontId="38" fillId="36" borderId="9" applyNumberFormat="0" applyProtection="0">
      <alignment horizontal="right" vertical="center"/>
    </xf>
    <xf numFmtId="4" fontId="40" fillId="36" borderId="9" applyNumberFormat="0" applyProtection="0">
      <alignment horizontal="right" vertical="center"/>
    </xf>
    <xf numFmtId="4" fontId="38" fillId="2" borderId="9" applyNumberFormat="0" applyProtection="0">
      <alignment horizontal="left" vertical="center" indent="1"/>
    </xf>
    <xf numFmtId="0" fontId="38" fillId="2" borderId="9" applyNumberFormat="0" applyProtection="0">
      <alignment horizontal="left" vertical="top" indent="1"/>
    </xf>
    <xf numFmtId="4" fontId="41" fillId="37" borderId="0" applyNumberFormat="0" applyProtection="0">
      <alignment horizontal="left" vertical="center" indent="1"/>
    </xf>
    <xf numFmtId="4" fontId="42" fillId="36" borderId="9" applyNumberFormat="0" applyProtection="0">
      <alignment horizontal="right" vertical="center"/>
    </xf>
    <xf numFmtId="0" fontId="43" fillId="0" borderId="0" applyNumberFormat="0" applyFill="0" applyBorder="0" applyAlignment="0" applyProtection="0"/>
    <xf numFmtId="0" fontId="27" fillId="0" borderId="12" applyNumberFormat="0" applyFill="0" applyAlignment="0" applyProtection="0"/>
    <xf numFmtId="0" fontId="28" fillId="0" borderId="0" applyNumberFormat="0" applyFill="0" applyBorder="0" applyAlignment="0" applyProtection="0"/>
    <xf numFmtId="0" fontId="49" fillId="0" borderId="0"/>
    <xf numFmtId="0" fontId="11" fillId="58" borderId="0"/>
    <xf numFmtId="0" fontId="21" fillId="60" borderId="0" applyNumberFormat="0" applyBorder="0" applyAlignment="0" applyProtection="0"/>
    <xf numFmtId="0" fontId="21" fillId="20" borderId="0" applyNumberFormat="0" applyBorder="0" applyAlignment="0" applyProtection="0"/>
    <xf numFmtId="0" fontId="22" fillId="61" borderId="0" applyNumberFormat="0" applyBorder="0" applyAlignment="0" applyProtection="0"/>
    <xf numFmtId="0" fontId="21" fillId="62" borderId="0" applyNumberFormat="0" applyBorder="0" applyAlignment="0" applyProtection="0"/>
    <xf numFmtId="0" fontId="21" fillId="19" borderId="0" applyNumberFormat="0" applyBorder="0" applyAlignment="0" applyProtection="0"/>
    <xf numFmtId="0" fontId="22" fillId="16" borderId="0" applyNumberFormat="0" applyBorder="0" applyAlignment="0" applyProtection="0"/>
    <xf numFmtId="0" fontId="22" fillId="63" borderId="0" applyNumberFormat="0" applyBorder="0" applyAlignment="0" applyProtection="0"/>
    <xf numFmtId="0" fontId="21" fillId="64" borderId="0" applyNumberFormat="0" applyBorder="0" applyAlignment="0" applyProtection="0"/>
    <xf numFmtId="0" fontId="21" fillId="65" borderId="0" applyNumberFormat="0" applyBorder="0" applyAlignment="0" applyProtection="0"/>
    <xf numFmtId="0" fontId="22" fillId="66" borderId="0" applyNumberFormat="0" applyBorder="0" applyAlignment="0" applyProtection="0"/>
    <xf numFmtId="0" fontId="22" fillId="67" borderId="0" applyNumberFormat="0" applyBorder="0" applyAlignment="0" applyProtection="0"/>
    <xf numFmtId="0" fontId="21" fillId="62" borderId="0" applyNumberFormat="0" applyBorder="0" applyAlignment="0" applyProtection="0"/>
    <xf numFmtId="0" fontId="21" fillId="17" borderId="0" applyNumberFormat="0" applyBorder="0" applyAlignment="0" applyProtection="0"/>
    <xf numFmtId="0" fontId="22" fillId="19" borderId="0" applyNumberFormat="0" applyBorder="0" applyAlignment="0" applyProtection="0"/>
    <xf numFmtId="0" fontId="22" fillId="61" borderId="0" applyNumberFormat="0" applyBorder="0" applyAlignment="0" applyProtection="0"/>
    <xf numFmtId="0" fontId="21" fillId="18"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0" fontId="21" fillId="25" borderId="0" applyNumberFormat="0" applyBorder="0" applyAlignment="0" applyProtection="0"/>
    <xf numFmtId="0" fontId="22" fillId="69" borderId="0" applyNumberFormat="0" applyBorder="0" applyAlignment="0" applyProtection="0"/>
    <xf numFmtId="0" fontId="54" fillId="24" borderId="0" applyNumberFormat="0" applyBorder="0" applyAlignment="0" applyProtection="0"/>
    <xf numFmtId="0" fontId="55" fillId="70" borderId="37" applyNumberFormat="0" applyAlignment="0" applyProtection="0"/>
    <xf numFmtId="0" fontId="23" fillId="67" borderId="2" applyNumberFormat="0" applyAlignment="0" applyProtection="0"/>
    <xf numFmtId="0" fontId="27" fillId="71" borderId="0" applyNumberFormat="0" applyBorder="0" applyAlignment="0" applyProtection="0"/>
    <xf numFmtId="0" fontId="27" fillId="72" borderId="0" applyNumberFormat="0" applyBorder="0" applyAlignment="0" applyProtection="0"/>
    <xf numFmtId="0" fontId="27" fillId="73" borderId="0" applyNumberFormat="0" applyBorder="0" applyAlignment="0" applyProtection="0"/>
    <xf numFmtId="0" fontId="21" fillId="65" borderId="0" applyNumberFormat="0" applyBorder="0" applyAlignment="0" applyProtection="0"/>
    <xf numFmtId="0" fontId="32" fillId="0" borderId="38" applyNumberFormat="0" applyFill="0" applyAlignment="0" applyProtection="0"/>
    <xf numFmtId="0" fontId="33" fillId="0" borderId="39" applyNumberFormat="0" applyFill="0" applyAlignment="0" applyProtection="0"/>
    <xf numFmtId="0" fontId="34" fillId="25" borderId="37" applyNumberFormat="0" applyAlignment="0" applyProtection="0"/>
    <xf numFmtId="0" fontId="24" fillId="0" borderId="40" applyNumberFormat="0" applyFill="0" applyAlignment="0" applyProtection="0"/>
    <xf numFmtId="0" fontId="24" fillId="25" borderId="0" applyNumberFormat="0" applyBorder="0" applyAlignment="0" applyProtection="0"/>
    <xf numFmtId="0" fontId="11" fillId="24" borderId="37" applyNumberFormat="0" applyFont="0" applyAlignment="0" applyProtection="0"/>
    <xf numFmtId="0" fontId="26" fillId="70" borderId="8" applyNumberFormat="0" applyAlignment="0" applyProtection="0"/>
    <xf numFmtId="4" fontId="11" fillId="28" borderId="37" applyNumberFormat="0" applyProtection="0">
      <alignment vertical="center"/>
    </xf>
    <xf numFmtId="4" fontId="57" fillId="74" borderId="37" applyNumberFormat="0" applyProtection="0">
      <alignment vertical="center"/>
    </xf>
    <xf numFmtId="4" fontId="11" fillId="74" borderId="37" applyNumberFormat="0" applyProtection="0">
      <alignment horizontal="left" vertical="center" indent="1"/>
    </xf>
    <xf numFmtId="0" fontId="51" fillId="28" borderId="9" applyNumberFormat="0" applyProtection="0">
      <alignment horizontal="left" vertical="top" indent="1"/>
    </xf>
    <xf numFmtId="4" fontId="11" fillId="75" borderId="37" applyNumberFormat="0" applyProtection="0">
      <alignment horizontal="left" vertical="center" indent="1"/>
    </xf>
    <xf numFmtId="4" fontId="11" fillId="7" borderId="37" applyNumberFormat="0" applyProtection="0">
      <alignment horizontal="right" vertical="center"/>
    </xf>
    <xf numFmtId="4" fontId="11" fillId="76" borderId="37" applyNumberFormat="0" applyProtection="0">
      <alignment horizontal="right" vertical="center"/>
    </xf>
    <xf numFmtId="4" fontId="11" fillId="29" borderId="41" applyNumberFormat="0" applyProtection="0">
      <alignment horizontal="right" vertical="center"/>
    </xf>
    <xf numFmtId="4" fontId="11" fillId="30" borderId="37" applyNumberFormat="0" applyProtection="0">
      <alignment horizontal="right" vertical="center"/>
    </xf>
    <xf numFmtId="4" fontId="11" fillId="31" borderId="37" applyNumberFormat="0" applyProtection="0">
      <alignment horizontal="right" vertical="center"/>
    </xf>
    <xf numFmtId="4" fontId="11" fillId="32" borderId="37" applyNumberFormat="0" applyProtection="0">
      <alignment horizontal="right" vertical="center"/>
    </xf>
    <xf numFmtId="4" fontId="11" fillId="9" borderId="37" applyNumberFormat="0" applyProtection="0">
      <alignment horizontal="right" vertical="center"/>
    </xf>
    <xf numFmtId="4" fontId="11" fillId="33" borderId="37" applyNumberFormat="0" applyProtection="0">
      <alignment horizontal="right" vertical="center"/>
    </xf>
    <xf numFmtId="4" fontId="11" fillId="34" borderId="37" applyNumberFormat="0" applyProtection="0">
      <alignment horizontal="right" vertical="center"/>
    </xf>
    <xf numFmtId="4" fontId="11" fillId="35" borderId="41" applyNumberFormat="0" applyProtection="0">
      <alignment horizontal="left" vertical="center" indent="1"/>
    </xf>
    <xf numFmtId="4" fontId="10" fillId="8" borderId="41" applyNumberFormat="0" applyProtection="0">
      <alignment horizontal="left" vertical="center" indent="1"/>
    </xf>
    <xf numFmtId="4" fontId="10" fillId="8" borderId="41" applyNumberFormat="0" applyProtection="0">
      <alignment horizontal="left" vertical="center" indent="1"/>
    </xf>
    <xf numFmtId="4" fontId="11" fillId="2" borderId="37" applyNumberFormat="0" applyProtection="0">
      <alignment horizontal="right" vertical="center"/>
    </xf>
    <xf numFmtId="4" fontId="11" fillId="36" borderId="41" applyNumberFormat="0" applyProtection="0">
      <alignment horizontal="left" vertical="center" indent="1"/>
    </xf>
    <xf numFmtId="4" fontId="11" fillId="2" borderId="41" applyNumberFormat="0" applyProtection="0">
      <alignment horizontal="left" vertical="center" indent="1"/>
    </xf>
    <xf numFmtId="0" fontId="11" fillId="59" borderId="37" applyNumberFormat="0" applyProtection="0">
      <alignment horizontal="left" vertical="center" indent="1"/>
    </xf>
    <xf numFmtId="0" fontId="11" fillId="8" borderId="9" applyNumberFormat="0" applyProtection="0">
      <alignment horizontal="left" vertical="top" indent="1"/>
    </xf>
    <xf numFmtId="0" fontId="11" fillId="77" borderId="37" applyNumberFormat="0" applyProtection="0">
      <alignment horizontal="left" vertical="center" indent="1"/>
    </xf>
    <xf numFmtId="0" fontId="11" fillId="2" borderId="9" applyNumberFormat="0" applyProtection="0">
      <alignment horizontal="left" vertical="top" indent="1"/>
    </xf>
    <xf numFmtId="0" fontId="11" fillId="6" borderId="37" applyNumberFormat="0" applyProtection="0">
      <alignment horizontal="left" vertical="center" indent="1"/>
    </xf>
    <xf numFmtId="0" fontId="11" fillId="6" borderId="9" applyNumberFormat="0" applyProtection="0">
      <alignment horizontal="left" vertical="top" indent="1"/>
    </xf>
    <xf numFmtId="0" fontId="11" fillId="36" borderId="37" applyNumberFormat="0" applyProtection="0">
      <alignment horizontal="left" vertical="center" indent="1"/>
    </xf>
    <xf numFmtId="0" fontId="11" fillId="36" borderId="9" applyNumberFormat="0" applyProtection="0">
      <alignment horizontal="left" vertical="top" indent="1"/>
    </xf>
    <xf numFmtId="0" fontId="11" fillId="5" borderId="42" applyNumberFormat="0">
      <protection locked="0"/>
    </xf>
    <xf numFmtId="0" fontId="13" fillId="8" borderId="43" applyBorder="0"/>
    <xf numFmtId="4" fontId="50" fillId="4" borderId="9" applyNumberFormat="0" applyProtection="0">
      <alignment vertical="center"/>
    </xf>
    <xf numFmtId="4" fontId="57" fillId="39" borderId="11" applyNumberFormat="0" applyProtection="0">
      <alignment vertical="center"/>
    </xf>
    <xf numFmtId="4" fontId="50" fillId="59" borderId="9" applyNumberFormat="0" applyProtection="0">
      <alignment horizontal="left" vertical="center" indent="1"/>
    </xf>
    <xf numFmtId="0" fontId="50" fillId="4" borderId="9" applyNumberFormat="0" applyProtection="0">
      <alignment horizontal="left" vertical="top" indent="1"/>
    </xf>
    <xf numFmtId="4" fontId="11" fillId="0" borderId="37" applyNumberFormat="0" applyProtection="0">
      <alignment horizontal="right" vertical="center"/>
    </xf>
    <xf numFmtId="4" fontId="57" fillId="38" borderId="37" applyNumberFormat="0" applyProtection="0">
      <alignment horizontal="right" vertical="center"/>
    </xf>
    <xf numFmtId="4" fontId="11" fillId="75" borderId="37" applyNumberFormat="0" applyProtection="0">
      <alignment horizontal="left" vertical="center" indent="1"/>
    </xf>
    <xf numFmtId="0" fontId="50" fillId="2" borderId="9" applyNumberFormat="0" applyProtection="0">
      <alignment horizontal="left" vertical="top" indent="1"/>
    </xf>
    <xf numFmtId="4" fontId="52" fillId="37" borderId="41" applyNumberFormat="0" applyProtection="0">
      <alignment horizontal="left" vertical="center" indent="1"/>
    </xf>
    <xf numFmtId="0" fontId="11" fillId="78" borderId="11"/>
    <xf numFmtId="4" fontId="53" fillId="5" borderId="37" applyNumberFormat="0" applyProtection="0">
      <alignment horizontal="right" vertical="center"/>
    </xf>
    <xf numFmtId="0" fontId="56" fillId="0" borderId="0" applyNumberFormat="0" applyFill="0" applyBorder="0" applyAlignment="0" applyProtection="0"/>
    <xf numFmtId="0" fontId="22" fillId="63"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0" fontId="59" fillId="0" borderId="0" applyNumberFormat="0" applyFill="0" applyBorder="0" applyAlignment="0" applyProtection="0"/>
    <xf numFmtId="0" fontId="74" fillId="90" borderId="0" applyNumberFormat="0" applyBorder="0" applyAlignment="0" applyProtection="0"/>
    <xf numFmtId="0" fontId="74" fillId="88" borderId="0" applyNumberFormat="0" applyBorder="0" applyAlignment="0" applyProtection="0"/>
    <xf numFmtId="0" fontId="22" fillId="63" borderId="0" applyNumberFormat="0" applyBorder="0" applyAlignment="0" applyProtection="0"/>
    <xf numFmtId="0" fontId="74" fillId="86" borderId="0" applyNumberFormat="0" applyBorder="0" applyAlignment="0" applyProtection="0"/>
    <xf numFmtId="172" fontId="10" fillId="0" borderId="0" applyFont="0" applyFill="0" applyBorder="0" applyAlignment="0" applyProtection="0"/>
    <xf numFmtId="0" fontId="22" fillId="67" borderId="0" applyNumberFormat="0" applyBorder="0" applyAlignment="0" applyProtection="0"/>
    <xf numFmtId="0" fontId="22" fillId="63" borderId="0" applyNumberFormat="0" applyBorder="0" applyAlignment="0" applyProtection="0"/>
    <xf numFmtId="0" fontId="10" fillId="24" borderId="7" applyNumberFormat="0" applyFont="0" applyAlignment="0" applyProtection="0"/>
    <xf numFmtId="0" fontId="22" fillId="67"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170" fontId="10" fillId="0" borderId="0" applyFont="0" applyFill="0" applyBorder="0" applyAlignment="0" applyProtection="0"/>
    <xf numFmtId="0" fontId="22" fillId="68" borderId="0" applyNumberFormat="0" applyBorder="0" applyAlignment="0" applyProtection="0"/>
    <xf numFmtId="170" fontId="10" fillId="0" borderId="0" applyFont="0" applyFill="0" applyBorder="0" applyAlignment="0" applyProtection="0"/>
    <xf numFmtId="0" fontId="22" fillId="68" borderId="0" applyNumberFormat="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3" fontId="10" fillId="0" borderId="0" applyFont="0" applyFill="0" applyBorder="0" applyAlignment="0" applyProtection="0"/>
    <xf numFmtId="172" fontId="10"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74" fillId="57" borderId="0" applyNumberFormat="0" applyBorder="0" applyAlignment="0" applyProtection="0"/>
    <xf numFmtId="0" fontId="9" fillId="51" borderId="0" applyNumberFormat="0" applyBorder="0" applyAlignment="0" applyProtection="0"/>
    <xf numFmtId="0" fontId="22" fillId="68" borderId="0" applyNumberFormat="0" applyBorder="0" applyAlignment="0" applyProtection="0"/>
    <xf numFmtId="0" fontId="9" fillId="45" borderId="0" applyNumberFormat="0" applyBorder="0" applyAlignment="0" applyProtection="0"/>
    <xf numFmtId="0" fontId="74" fillId="91" borderId="0" applyNumberFormat="0" applyBorder="0" applyAlignment="0" applyProtection="0"/>
    <xf numFmtId="0" fontId="74" fillId="56" borderId="0" applyNumberFormat="0" applyBorder="0" applyAlignment="0" applyProtection="0"/>
    <xf numFmtId="0" fontId="22" fillId="61" borderId="0" applyNumberFormat="0" applyBorder="0" applyAlignment="0" applyProtection="0"/>
    <xf numFmtId="0" fontId="9" fillId="50" borderId="0" applyNumberFormat="0" applyBorder="0" applyAlignment="0" applyProtection="0"/>
    <xf numFmtId="0" fontId="9" fillId="44" borderId="0" applyNumberFormat="0" applyBorder="0" applyAlignment="0" applyProtection="0"/>
    <xf numFmtId="0" fontId="74" fillId="90" borderId="0" applyNumberFormat="0" applyBorder="0" applyAlignment="0" applyProtection="0"/>
    <xf numFmtId="0" fontId="22" fillId="67" borderId="0" applyNumberFormat="0" applyBorder="0" applyAlignment="0" applyProtection="0"/>
    <xf numFmtId="0" fontId="74" fillId="55" borderId="0" applyNumberFormat="0" applyBorder="0" applyAlignment="0" applyProtection="0"/>
    <xf numFmtId="0" fontId="9" fillId="49" borderId="0" applyNumberFormat="0" applyBorder="0" applyAlignment="0" applyProtection="0"/>
    <xf numFmtId="0" fontId="9" fillId="43" borderId="0" applyNumberFormat="0" applyBorder="0" applyAlignment="0" applyProtection="0"/>
    <xf numFmtId="0" fontId="22" fillId="63" borderId="0" applyNumberFormat="0" applyBorder="0" applyAlignment="0" applyProtection="0"/>
    <xf numFmtId="0" fontId="74" fillId="89" borderId="0" applyNumberFormat="0" applyBorder="0" applyAlignment="0" applyProtection="0"/>
    <xf numFmtId="0" fontId="74" fillId="54" borderId="0" applyNumberFormat="0" applyBorder="0" applyAlignment="0" applyProtection="0"/>
    <xf numFmtId="0" fontId="9" fillId="48" borderId="0" applyNumberFormat="0" applyBorder="0" applyAlignment="0" applyProtection="0"/>
    <xf numFmtId="0" fontId="9" fillId="42" borderId="0" applyNumberFormat="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74" fillId="87" borderId="0" applyNumberFormat="0" applyBorder="0" applyAlignment="0" applyProtection="0"/>
    <xf numFmtId="0" fontId="74" fillId="90" borderId="0" applyNumberFormat="0" applyBorder="0" applyAlignment="0" applyProtection="0"/>
    <xf numFmtId="0" fontId="74" fillId="87" borderId="0" applyNumberFormat="0" applyBorder="0" applyAlignment="0" applyProtection="0"/>
    <xf numFmtId="0" fontId="74" fillId="88" borderId="0" applyNumberFormat="0" applyBorder="0" applyAlignment="0" applyProtection="0"/>
    <xf numFmtId="0" fontId="74" fillId="89" borderId="0" applyNumberFormat="0" applyBorder="0" applyAlignment="0" applyProtection="0"/>
    <xf numFmtId="0" fontId="74" fillId="88" borderId="0" applyNumberFormat="0" applyBorder="0" applyAlignment="0" applyProtection="0"/>
    <xf numFmtId="0" fontId="74" fillId="88" borderId="0" applyNumberFormat="0" applyBorder="0" applyAlignment="0" applyProtection="0"/>
    <xf numFmtId="0" fontId="74" fillId="87" borderId="0" applyNumberFormat="0" applyBorder="0" applyAlignment="0" applyProtection="0"/>
    <xf numFmtId="0" fontId="74" fillId="90" borderId="0" applyNumberFormat="0" applyBorder="0" applyAlignment="0" applyProtection="0"/>
    <xf numFmtId="0" fontId="10" fillId="8" borderId="9" applyNumberFormat="0" applyProtection="0">
      <alignment horizontal="left" vertical="center" indent="1"/>
    </xf>
    <xf numFmtId="0" fontId="10" fillId="8" borderId="9" applyNumberFormat="0" applyProtection="0">
      <alignment horizontal="left" vertical="top" indent="1"/>
    </xf>
    <xf numFmtId="0" fontId="10" fillId="2" borderId="9" applyNumberFormat="0" applyProtection="0">
      <alignment horizontal="left" vertical="center" indent="1"/>
    </xf>
    <xf numFmtId="0" fontId="10" fillId="2" borderId="9" applyNumberFormat="0" applyProtection="0">
      <alignment horizontal="left" vertical="top" indent="1"/>
    </xf>
    <xf numFmtId="0" fontId="10" fillId="6" borderId="9" applyNumberFormat="0" applyProtection="0">
      <alignment horizontal="left" vertical="center" indent="1"/>
    </xf>
    <xf numFmtId="0" fontId="10" fillId="6" borderId="9" applyNumberFormat="0" applyProtection="0">
      <alignment horizontal="left" vertical="top" indent="1"/>
    </xf>
    <xf numFmtId="0" fontId="10" fillId="36" borderId="9" applyNumberFormat="0" applyProtection="0">
      <alignment horizontal="left" vertical="center" indent="1"/>
    </xf>
    <xf numFmtId="0" fontId="10" fillId="36" borderId="9" applyNumberFormat="0" applyProtection="0">
      <alignment horizontal="left" vertical="top" indent="1"/>
    </xf>
    <xf numFmtId="0" fontId="10" fillId="5" borderId="11" applyNumberFormat="0">
      <protection locked="0"/>
    </xf>
    <xf numFmtId="0" fontId="74" fillId="87" borderId="0" applyNumberFormat="0" applyBorder="0" applyAlignment="0" applyProtection="0"/>
    <xf numFmtId="0" fontId="74" fillId="91" borderId="0" applyNumberFormat="0" applyBorder="0" applyAlignment="0" applyProtection="0"/>
    <xf numFmtId="0" fontId="74" fillId="89" borderId="0" applyNumberFormat="0" applyBorder="0" applyAlignment="0" applyProtection="0"/>
    <xf numFmtId="0" fontId="74" fillId="86" borderId="0" applyNumberFormat="0" applyBorder="0" applyAlignment="0" applyProtection="0"/>
    <xf numFmtId="172" fontId="10" fillId="0" borderId="0" applyFont="0" applyFill="0" applyBorder="0" applyAlignment="0" applyProtection="0"/>
    <xf numFmtId="0" fontId="74" fillId="88" borderId="0" applyNumberFormat="0" applyBorder="0" applyAlignment="0" applyProtection="0"/>
    <xf numFmtId="0" fontId="74" fillId="53" borderId="0" applyNumberFormat="0" applyBorder="0" applyAlignment="0" applyProtection="0"/>
    <xf numFmtId="0" fontId="9" fillId="47" borderId="0" applyNumberFormat="0" applyBorder="0" applyAlignment="0" applyProtection="0"/>
    <xf numFmtId="0" fontId="9" fillId="41" borderId="0" applyNumberFormat="0" applyBorder="0" applyAlignment="0" applyProtection="0"/>
    <xf numFmtId="0" fontId="74" fillId="87" borderId="0" applyNumberFormat="0" applyBorder="0" applyAlignment="0" applyProtection="0"/>
    <xf numFmtId="0" fontId="74" fillId="52" borderId="0" applyNumberFormat="0" applyBorder="0" applyAlignment="0" applyProtection="0"/>
    <xf numFmtId="0" fontId="9" fillId="46" borderId="0" applyNumberFormat="0" applyBorder="0" applyAlignment="0" applyProtection="0"/>
    <xf numFmtId="0" fontId="9" fillId="40" borderId="0" applyNumberFormat="0" applyBorder="0" applyAlignment="0" applyProtection="0"/>
    <xf numFmtId="0" fontId="74" fillId="86" borderId="0" applyNumberFormat="0" applyBorder="0" applyAlignment="0" applyProtection="0"/>
    <xf numFmtId="0" fontId="73" fillId="0" borderId="53" applyNumberFormat="0" applyFill="0" applyAlignment="0" applyProtection="0"/>
    <xf numFmtId="0" fontId="72" fillId="0" borderId="0" applyNumberFormat="0" applyFill="0" applyBorder="0" applyAlignment="0" applyProtection="0"/>
    <xf numFmtId="0" fontId="9" fillId="85" borderId="52" applyNumberFormat="0" applyFont="0" applyAlignment="0" applyProtection="0"/>
    <xf numFmtId="0" fontId="71" fillId="0" borderId="0" applyNumberFormat="0" applyFill="0" applyBorder="0" applyAlignment="0" applyProtection="0"/>
    <xf numFmtId="0" fontId="70" fillId="84" borderId="51" applyNumberFormat="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0" fontId="69" fillId="0" borderId="50" applyNumberFormat="0" applyFill="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0" fontId="68" fillId="83" borderId="48" applyNumberFormat="0" applyAlignment="0" applyProtection="0"/>
    <xf numFmtId="0" fontId="74" fillId="87" borderId="0" applyNumberFormat="0" applyBorder="0" applyAlignment="0" applyProtection="0"/>
    <xf numFmtId="172" fontId="10" fillId="0" borderId="0" applyFont="0" applyFill="0" applyBorder="0" applyAlignment="0" applyProtection="0"/>
    <xf numFmtId="0" fontId="67" fillId="83" borderId="49" applyNumberFormat="0" applyAlignment="0" applyProtection="0"/>
    <xf numFmtId="0" fontId="66" fillId="82" borderId="48" applyNumberFormat="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0" fontId="65" fillId="81" borderId="0" applyNumberFormat="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0" fontId="64" fillId="80" borderId="0" applyNumberFormat="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0" fontId="63" fillId="79" borderId="0" applyNumberFormat="0" applyBorder="0" applyAlignment="0" applyProtection="0"/>
    <xf numFmtId="172" fontId="10" fillId="0" borderId="0" applyFont="0" applyFill="0" applyBorder="0" applyAlignment="0" applyProtection="0"/>
    <xf numFmtId="172" fontId="10" fillId="0" borderId="0" applyFont="0" applyFill="0" applyBorder="0" applyAlignment="0" applyProtection="0"/>
    <xf numFmtId="0" fontId="62" fillId="0" borderId="0" applyNumberForma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0" fontId="62" fillId="0" borderId="47" applyNumberFormat="0" applyFill="0" applyAlignment="0" applyProtection="0"/>
    <xf numFmtId="172" fontId="10" fillId="0" borderId="0" applyFont="0" applyFill="0" applyBorder="0" applyAlignment="0" applyProtection="0"/>
    <xf numFmtId="172" fontId="10" fillId="0" borderId="0" applyFont="0" applyFill="0" applyBorder="0" applyAlignment="0" applyProtection="0"/>
    <xf numFmtId="0" fontId="61" fillId="0" borderId="46" applyNumberFormat="0" applyFill="0" applyAlignment="0" applyProtection="0"/>
    <xf numFmtId="172" fontId="10" fillId="0" borderId="0" applyFont="0" applyFill="0" applyBorder="0" applyAlignment="0" applyProtection="0"/>
    <xf numFmtId="172" fontId="10" fillId="0" borderId="0" applyFont="0" applyFill="0" applyBorder="0" applyAlignment="0" applyProtection="0"/>
    <xf numFmtId="0" fontId="60" fillId="0" borderId="45" applyNumberFormat="0" applyFill="0" applyAlignment="0" applyProtection="0"/>
    <xf numFmtId="172" fontId="10" fillId="0" borderId="0" applyFont="0" applyFill="0" applyBorder="0" applyAlignment="0" applyProtection="0"/>
    <xf numFmtId="0" fontId="74" fillId="91" borderId="0" applyNumberFormat="0" applyBorder="0" applyAlignment="0" applyProtection="0"/>
    <xf numFmtId="0" fontId="74" fillId="89" borderId="0" applyNumberFormat="0" applyBorder="0" applyAlignment="0" applyProtection="0"/>
    <xf numFmtId="0" fontId="74" fillId="86" borderId="0" applyNumberFormat="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74" fillId="91" borderId="0" applyNumberFormat="0" applyBorder="0" applyAlignment="0" applyProtection="0"/>
    <xf numFmtId="0" fontId="74" fillId="91" borderId="0" applyNumberFormat="0" applyBorder="0" applyAlignment="0" applyProtection="0"/>
    <xf numFmtId="0" fontId="74" fillId="90" borderId="0" applyNumberFormat="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0" fontId="74" fillId="86" borderId="0" applyNumberFormat="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0" fontId="74" fillId="86" borderId="0" applyNumberFormat="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0" fontId="74" fillId="91" borderId="0" applyNumberFormat="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10" fillId="0" borderId="0"/>
    <xf numFmtId="0" fontId="74" fillId="90" borderId="0" applyNumberFormat="0" applyBorder="0" applyAlignment="0" applyProtection="0"/>
    <xf numFmtId="0" fontId="74" fillId="88" borderId="0" applyNumberFormat="0" applyBorder="0" applyAlignment="0" applyProtection="0"/>
    <xf numFmtId="0" fontId="74" fillId="89" borderId="0" applyNumberFormat="0" applyBorder="0" applyAlignment="0" applyProtection="0"/>
    <xf numFmtId="0" fontId="74" fillId="89" borderId="0" applyNumberFormat="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8" fillId="85" borderId="52" applyNumberFormat="0" applyFont="0" applyAlignment="0" applyProtection="0"/>
    <xf numFmtId="0" fontId="74" fillId="86" borderId="0" applyNumberFormat="0" applyBorder="0" applyAlignment="0" applyProtection="0"/>
    <xf numFmtId="0" fontId="8" fillId="40" borderId="0" applyNumberFormat="0" applyBorder="0" applyAlignment="0" applyProtection="0"/>
    <xf numFmtId="0" fontId="8" fillId="46" borderId="0" applyNumberFormat="0" applyBorder="0" applyAlignment="0" applyProtection="0"/>
    <xf numFmtId="0" fontId="74" fillId="87" borderId="0" applyNumberFormat="0" applyBorder="0" applyAlignment="0" applyProtection="0"/>
    <xf numFmtId="0" fontId="74" fillId="87" borderId="0" applyNumberFormat="0" applyBorder="0" applyAlignment="0" applyProtection="0"/>
    <xf numFmtId="0" fontId="8" fillId="41" borderId="0" applyNumberFormat="0" applyBorder="0" applyAlignment="0" applyProtection="0"/>
    <xf numFmtId="0" fontId="8" fillId="47" borderId="0" applyNumberFormat="0" applyBorder="0" applyAlignment="0" applyProtection="0"/>
    <xf numFmtId="0" fontId="74" fillId="88" borderId="0" applyNumberFormat="0" applyBorder="0" applyAlignment="0" applyProtection="0"/>
    <xf numFmtId="0" fontId="8" fillId="42" borderId="0" applyNumberFormat="0" applyBorder="0" applyAlignment="0" applyProtection="0"/>
    <xf numFmtId="0" fontId="8" fillId="48" borderId="0" applyNumberFormat="0" applyBorder="0" applyAlignment="0" applyProtection="0"/>
    <xf numFmtId="0" fontId="74" fillId="89" borderId="0" applyNumberFormat="0" applyBorder="0" applyAlignment="0" applyProtection="0"/>
    <xf numFmtId="0" fontId="8" fillId="43" borderId="0" applyNumberFormat="0" applyBorder="0" applyAlignment="0" applyProtection="0"/>
    <xf numFmtId="0" fontId="8" fillId="49" borderId="0" applyNumberFormat="0" applyBorder="0" applyAlignment="0" applyProtection="0"/>
    <xf numFmtId="0" fontId="74" fillId="88" borderId="0" applyNumberFormat="0" applyBorder="0" applyAlignment="0" applyProtection="0"/>
    <xf numFmtId="0" fontId="74" fillId="90" borderId="0" applyNumberFormat="0" applyBorder="0" applyAlignment="0" applyProtection="0"/>
    <xf numFmtId="0" fontId="8" fillId="44" borderId="0" applyNumberFormat="0" applyBorder="0" applyAlignment="0" applyProtection="0"/>
    <xf numFmtId="0" fontId="8" fillId="50" borderId="0" applyNumberFormat="0" applyBorder="0" applyAlignment="0" applyProtection="0"/>
    <xf numFmtId="0" fontId="74" fillId="86" borderId="0" applyNumberFormat="0" applyBorder="0" applyAlignment="0" applyProtection="0"/>
    <xf numFmtId="0" fontId="74" fillId="91" borderId="0" applyNumberFormat="0" applyBorder="0" applyAlignment="0" applyProtection="0"/>
    <xf numFmtId="0" fontId="8" fillId="45" borderId="0" applyNumberFormat="0" applyBorder="0" applyAlignment="0" applyProtection="0"/>
    <xf numFmtId="0" fontId="8" fillId="51" borderId="0" applyNumberFormat="0" applyBorder="0" applyAlignment="0" applyProtection="0"/>
    <xf numFmtId="0" fontId="74" fillId="90" borderId="0" applyNumberFormat="0" applyBorder="0" applyAlignment="0" applyProtection="0"/>
    <xf numFmtId="0" fontId="74" fillId="87" borderId="0" applyNumberFormat="0" applyBorder="0" applyAlignment="0" applyProtection="0"/>
    <xf numFmtId="0" fontId="74" fillId="87" borderId="0" applyNumberFormat="0" applyBorder="0" applyAlignment="0" applyProtection="0"/>
    <xf numFmtId="0" fontId="74" fillId="88" borderId="0" applyNumberFormat="0" applyBorder="0" applyAlignment="0" applyProtection="0"/>
    <xf numFmtId="0" fontId="74" fillId="86" borderId="0" applyNumberFormat="0" applyBorder="0" applyAlignment="0" applyProtection="0"/>
    <xf numFmtId="0" fontId="74" fillId="89" borderId="0" applyNumberFormat="0" applyBorder="0" applyAlignment="0" applyProtection="0"/>
    <xf numFmtId="0" fontId="74" fillId="88" borderId="0" applyNumberFormat="0" applyBorder="0" applyAlignment="0" applyProtection="0"/>
    <xf numFmtId="0" fontId="74" fillId="90" borderId="0" applyNumberFormat="0" applyBorder="0" applyAlignment="0" applyProtection="0"/>
    <xf numFmtId="0" fontId="74" fillId="89" borderId="0" applyNumberFormat="0" applyBorder="0" applyAlignment="0" applyProtection="0"/>
    <xf numFmtId="0" fontId="74" fillId="91" borderId="0" applyNumberFormat="0" applyBorder="0" applyAlignment="0" applyProtection="0"/>
    <xf numFmtId="0" fontId="74" fillId="89" borderId="0" applyNumberFormat="0" applyBorder="0" applyAlignment="0" applyProtection="0"/>
    <xf numFmtId="0" fontId="74" fillId="90" borderId="0" applyNumberFormat="0" applyBorder="0" applyAlignment="0" applyProtection="0"/>
    <xf numFmtId="0" fontId="74" fillId="86" borderId="0" applyNumberFormat="0" applyBorder="0" applyAlignment="0" applyProtection="0"/>
    <xf numFmtId="0" fontId="74" fillId="91" borderId="0" applyNumberFormat="0" applyBorder="0" applyAlignment="0" applyProtection="0"/>
    <xf numFmtId="0" fontId="74" fillId="87" borderId="0" applyNumberFormat="0" applyBorder="0" applyAlignment="0" applyProtection="0"/>
    <xf numFmtId="0" fontId="74" fillId="88" borderId="0" applyNumberFormat="0" applyBorder="0" applyAlignment="0" applyProtection="0"/>
    <xf numFmtId="0" fontId="74" fillId="90" borderId="0" applyNumberFormat="0" applyBorder="0" applyAlignment="0" applyProtection="0"/>
    <xf numFmtId="0" fontId="74" fillId="91" borderId="0" applyNumberFormat="0" applyBorder="0" applyAlignment="0" applyProtection="0"/>
    <xf numFmtId="0" fontId="74" fillId="89" borderId="0" applyNumberFormat="0" applyBorder="0" applyAlignment="0" applyProtection="0"/>
    <xf numFmtId="0" fontId="74" fillId="86" borderId="0" applyNumberFormat="0" applyBorder="0" applyAlignment="0" applyProtection="0"/>
    <xf numFmtId="0" fontId="74" fillId="91" borderId="0" applyNumberFormat="0" applyBorder="0" applyAlignment="0" applyProtection="0"/>
    <xf numFmtId="0" fontId="7" fillId="85" borderId="52" applyNumberFormat="0" applyFont="0" applyAlignment="0" applyProtection="0"/>
    <xf numFmtId="0" fontId="74" fillId="86" borderId="0" applyNumberFormat="0" applyBorder="0" applyAlignment="0" applyProtection="0"/>
    <xf numFmtId="0" fontId="7" fillId="40" borderId="0" applyNumberFormat="0" applyBorder="0" applyAlignment="0" applyProtection="0"/>
    <xf numFmtId="0" fontId="7" fillId="46" borderId="0" applyNumberFormat="0" applyBorder="0" applyAlignment="0" applyProtection="0"/>
    <xf numFmtId="0" fontId="74" fillId="87" borderId="0" applyNumberFormat="0" applyBorder="0" applyAlignment="0" applyProtection="0"/>
    <xf numFmtId="0" fontId="74" fillId="87" borderId="0" applyNumberFormat="0" applyBorder="0" applyAlignment="0" applyProtection="0"/>
    <xf numFmtId="0" fontId="7" fillId="41" borderId="0" applyNumberFormat="0" applyBorder="0" applyAlignment="0" applyProtection="0"/>
    <xf numFmtId="0" fontId="7" fillId="47" borderId="0" applyNumberFormat="0" applyBorder="0" applyAlignment="0" applyProtection="0"/>
    <xf numFmtId="0" fontId="74" fillId="88" borderId="0" applyNumberFormat="0" applyBorder="0" applyAlignment="0" applyProtection="0"/>
    <xf numFmtId="0" fontId="7" fillId="42" borderId="0" applyNumberFormat="0" applyBorder="0" applyAlignment="0" applyProtection="0"/>
    <xf numFmtId="0" fontId="7" fillId="48" borderId="0" applyNumberFormat="0" applyBorder="0" applyAlignment="0" applyProtection="0"/>
    <xf numFmtId="0" fontId="74" fillId="89" borderId="0" applyNumberFormat="0" applyBorder="0" applyAlignment="0" applyProtection="0"/>
    <xf numFmtId="0" fontId="7" fillId="43" borderId="0" applyNumberFormat="0" applyBorder="0" applyAlignment="0" applyProtection="0"/>
    <xf numFmtId="0" fontId="7" fillId="49" borderId="0" applyNumberFormat="0" applyBorder="0" applyAlignment="0" applyProtection="0"/>
    <xf numFmtId="0" fontId="74" fillId="90" borderId="0" applyNumberFormat="0" applyBorder="0" applyAlignment="0" applyProtection="0"/>
    <xf numFmtId="0" fontId="7" fillId="44" borderId="0" applyNumberFormat="0" applyBorder="0" applyAlignment="0" applyProtection="0"/>
    <xf numFmtId="0" fontId="7" fillId="50" borderId="0" applyNumberFormat="0" applyBorder="0" applyAlignment="0" applyProtection="0"/>
    <xf numFmtId="0" fontId="74" fillId="86" borderId="0" applyNumberFormat="0" applyBorder="0" applyAlignment="0" applyProtection="0"/>
    <xf numFmtId="0" fontId="74" fillId="91" borderId="0" applyNumberFormat="0" applyBorder="0" applyAlignment="0" applyProtection="0"/>
    <xf numFmtId="0" fontId="7" fillId="45" borderId="0" applyNumberFormat="0" applyBorder="0" applyAlignment="0" applyProtection="0"/>
    <xf numFmtId="0" fontId="7" fillId="51" borderId="0" applyNumberFormat="0" applyBorder="0" applyAlignment="0" applyProtection="0"/>
    <xf numFmtId="0" fontId="74" fillId="88" borderId="0" applyNumberFormat="0" applyBorder="0" applyAlignment="0" applyProtection="0"/>
    <xf numFmtId="0" fontId="74" fillId="89" borderId="0" applyNumberFormat="0" applyBorder="0" applyAlignment="0" applyProtection="0"/>
    <xf numFmtId="0" fontId="74" fillId="90" borderId="0" applyNumberFormat="0" applyBorder="0" applyAlignment="0" applyProtection="0"/>
    <xf numFmtId="0" fontId="74" fillId="91" borderId="0" applyNumberFormat="0" applyBorder="0" applyAlignment="0" applyProtection="0"/>
    <xf numFmtId="0" fontId="22" fillId="63" borderId="0" applyNumberFormat="0" applyBorder="0" applyAlignment="0" applyProtection="0"/>
    <xf numFmtId="0" fontId="22" fillId="67"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7"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170" fontId="10" fillId="0" borderId="0" applyFont="0" applyFill="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0" fontId="6" fillId="85" borderId="52" applyNumberFormat="0" applyFont="0" applyAlignment="0" applyProtection="0"/>
    <xf numFmtId="0" fontId="74" fillId="86" borderId="0" applyNumberFormat="0" applyBorder="0" applyAlignment="0" applyProtection="0"/>
    <xf numFmtId="0" fontId="6" fillId="40" borderId="0" applyNumberFormat="0" applyBorder="0" applyAlignment="0" applyProtection="0"/>
    <xf numFmtId="0" fontId="6" fillId="46" borderId="0" applyNumberFormat="0" applyBorder="0" applyAlignment="0" applyProtection="0"/>
    <xf numFmtId="0" fontId="74" fillId="87" borderId="0" applyNumberFormat="0" applyBorder="0" applyAlignment="0" applyProtection="0"/>
    <xf numFmtId="0" fontId="6" fillId="41" borderId="0" applyNumberFormat="0" applyBorder="0" applyAlignment="0" applyProtection="0"/>
    <xf numFmtId="0" fontId="6" fillId="47" borderId="0" applyNumberFormat="0" applyBorder="0" applyAlignment="0" applyProtection="0"/>
    <xf numFmtId="0" fontId="74" fillId="88" borderId="0" applyNumberFormat="0" applyBorder="0" applyAlignment="0" applyProtection="0"/>
    <xf numFmtId="0" fontId="6" fillId="42" borderId="0" applyNumberFormat="0" applyBorder="0" applyAlignment="0" applyProtection="0"/>
    <xf numFmtId="0" fontId="6" fillId="48" borderId="0" applyNumberFormat="0" applyBorder="0" applyAlignment="0" applyProtection="0"/>
    <xf numFmtId="0" fontId="74" fillId="89" borderId="0" applyNumberFormat="0" applyBorder="0" applyAlignment="0" applyProtection="0"/>
    <xf numFmtId="0" fontId="6" fillId="43" borderId="0" applyNumberFormat="0" applyBorder="0" applyAlignment="0" applyProtection="0"/>
    <xf numFmtId="0" fontId="6" fillId="49" borderId="0" applyNumberFormat="0" applyBorder="0" applyAlignment="0" applyProtection="0"/>
    <xf numFmtId="0" fontId="74" fillId="90" borderId="0" applyNumberFormat="0" applyBorder="0" applyAlignment="0" applyProtection="0"/>
    <xf numFmtId="0" fontId="6" fillId="44" borderId="0" applyNumberFormat="0" applyBorder="0" applyAlignment="0" applyProtection="0"/>
    <xf numFmtId="0" fontId="6" fillId="50" borderId="0" applyNumberFormat="0" applyBorder="0" applyAlignment="0" applyProtection="0"/>
    <xf numFmtId="0" fontId="74" fillId="91" borderId="0" applyNumberFormat="0" applyBorder="0" applyAlignment="0" applyProtection="0"/>
    <xf numFmtId="0" fontId="6" fillId="45" borderId="0" applyNumberFormat="0" applyBorder="0" applyAlignment="0" applyProtection="0"/>
    <xf numFmtId="0" fontId="6" fillId="51" borderId="0" applyNumberFormat="0" applyBorder="0" applyAlignment="0" applyProtection="0"/>
    <xf numFmtId="0" fontId="74" fillId="86" borderId="0" applyNumberFormat="0" applyBorder="0" applyAlignment="0" applyProtection="0"/>
    <xf numFmtId="0" fontId="74" fillId="87" borderId="0" applyNumberFormat="0" applyBorder="0" applyAlignment="0" applyProtection="0"/>
    <xf numFmtId="0" fontId="74" fillId="90" borderId="0" applyNumberFormat="0" applyBorder="0" applyAlignment="0" applyProtection="0"/>
    <xf numFmtId="0" fontId="74" fillId="87" borderId="0" applyNumberFormat="0" applyBorder="0" applyAlignment="0" applyProtection="0"/>
    <xf numFmtId="0" fontId="74" fillId="88" borderId="0" applyNumberFormat="0" applyBorder="0" applyAlignment="0" applyProtection="0"/>
    <xf numFmtId="0" fontId="74" fillId="89" borderId="0" applyNumberFormat="0" applyBorder="0" applyAlignment="0" applyProtection="0"/>
    <xf numFmtId="0" fontId="74" fillId="88" borderId="0" applyNumberFormat="0" applyBorder="0" applyAlignment="0" applyProtection="0"/>
    <xf numFmtId="0" fontId="74" fillId="90" borderId="0" applyNumberFormat="0" applyBorder="0" applyAlignment="0" applyProtection="0"/>
    <xf numFmtId="0" fontId="74" fillId="91" borderId="0" applyNumberFormat="0" applyBorder="0" applyAlignment="0" applyProtection="0"/>
    <xf numFmtId="0" fontId="74" fillId="89" borderId="0" applyNumberFormat="0" applyBorder="0" applyAlignment="0" applyProtection="0"/>
    <xf numFmtId="0" fontId="74" fillId="86" borderId="0" applyNumberFormat="0" applyBorder="0" applyAlignment="0" applyProtection="0"/>
    <xf numFmtId="0" fontId="74" fillId="91" borderId="0" applyNumberFormat="0" applyBorder="0" applyAlignment="0" applyProtection="0"/>
    <xf numFmtId="0" fontId="22" fillId="63"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5" fillId="85" borderId="52" applyNumberFormat="0" applyFont="0" applyAlignment="0" applyProtection="0"/>
    <xf numFmtId="0" fontId="22" fillId="63" borderId="0" applyNumberFormat="0" applyBorder="0" applyAlignment="0" applyProtection="0"/>
    <xf numFmtId="0" fontId="74" fillId="86" borderId="0" applyNumberFormat="0" applyBorder="0" applyAlignment="0" applyProtection="0"/>
    <xf numFmtId="0" fontId="5" fillId="40" borderId="0" applyNumberFormat="0" applyBorder="0" applyAlignment="0" applyProtection="0"/>
    <xf numFmtId="0" fontId="5" fillId="46" borderId="0" applyNumberFormat="0" applyBorder="0" applyAlignment="0" applyProtection="0"/>
    <xf numFmtId="0" fontId="74" fillId="87" borderId="0" applyNumberFormat="0" applyBorder="0" applyAlignment="0" applyProtection="0"/>
    <xf numFmtId="0" fontId="74" fillId="87"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74" fillId="88"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74" fillId="89"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74" fillId="90"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74" fillId="86" borderId="0" applyNumberFormat="0" applyBorder="0" applyAlignment="0" applyProtection="0"/>
    <xf numFmtId="0" fontId="74" fillId="91"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74" fillId="88" borderId="0" applyNumberFormat="0" applyBorder="0" applyAlignment="0" applyProtection="0"/>
    <xf numFmtId="0" fontId="22" fillId="68" borderId="0" applyNumberFormat="0" applyBorder="0" applyAlignment="0" applyProtection="0"/>
    <xf numFmtId="0" fontId="74" fillId="89" borderId="0" applyNumberFormat="0" applyBorder="0" applyAlignment="0" applyProtection="0"/>
    <xf numFmtId="0" fontId="74" fillId="90" borderId="0" applyNumberFormat="0" applyBorder="0" applyAlignment="0" applyProtection="0"/>
    <xf numFmtId="0" fontId="74" fillId="91" borderId="0" applyNumberFormat="0" applyBorder="0" applyAlignment="0" applyProtection="0"/>
    <xf numFmtId="0" fontId="22" fillId="67"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0" fontId="75" fillId="0" borderId="0"/>
    <xf numFmtId="0" fontId="76" fillId="0" borderId="0"/>
    <xf numFmtId="0" fontId="22" fillId="63" borderId="0" applyNumberFormat="0" applyBorder="0" applyAlignment="0" applyProtection="0"/>
    <xf numFmtId="0" fontId="22" fillId="67"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0" fontId="22" fillId="63" borderId="0" applyNumberFormat="0" applyBorder="0" applyAlignment="0" applyProtection="0"/>
    <xf numFmtId="0" fontId="22" fillId="67"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0" fontId="4" fillId="85" borderId="52" applyNumberFormat="0" applyFont="0" applyAlignment="0" applyProtection="0"/>
    <xf numFmtId="0" fontId="74" fillId="86" borderId="0" applyNumberFormat="0" applyBorder="0" applyAlignment="0" applyProtection="0"/>
    <xf numFmtId="0" fontId="4" fillId="40" borderId="0" applyNumberFormat="0" applyBorder="0" applyAlignment="0" applyProtection="0"/>
    <xf numFmtId="0" fontId="4" fillId="46" borderId="0" applyNumberFormat="0" applyBorder="0" applyAlignment="0" applyProtection="0"/>
    <xf numFmtId="0" fontId="74" fillId="87" borderId="0" applyNumberFormat="0" applyBorder="0" applyAlignment="0" applyProtection="0"/>
    <xf numFmtId="0" fontId="74" fillId="87" borderId="0" applyNumberFormat="0" applyBorder="0" applyAlignment="0" applyProtection="0"/>
    <xf numFmtId="0" fontId="4" fillId="41" borderId="0" applyNumberFormat="0" applyBorder="0" applyAlignment="0" applyProtection="0"/>
    <xf numFmtId="0" fontId="4" fillId="47" borderId="0" applyNumberFormat="0" applyBorder="0" applyAlignment="0" applyProtection="0"/>
    <xf numFmtId="0" fontId="74" fillId="88" borderId="0" applyNumberFormat="0" applyBorder="0" applyAlignment="0" applyProtection="0"/>
    <xf numFmtId="0" fontId="4" fillId="42" borderId="0" applyNumberFormat="0" applyBorder="0" applyAlignment="0" applyProtection="0"/>
    <xf numFmtId="0" fontId="4" fillId="48" borderId="0" applyNumberFormat="0" applyBorder="0" applyAlignment="0" applyProtection="0"/>
    <xf numFmtId="0" fontId="74" fillId="89" borderId="0" applyNumberFormat="0" applyBorder="0" applyAlignment="0" applyProtection="0"/>
    <xf numFmtId="0" fontId="4" fillId="43" borderId="0" applyNumberFormat="0" applyBorder="0" applyAlignment="0" applyProtection="0"/>
    <xf numFmtId="0" fontId="4" fillId="49" borderId="0" applyNumberFormat="0" applyBorder="0" applyAlignment="0" applyProtection="0"/>
    <xf numFmtId="0" fontId="74" fillId="90" borderId="0" applyNumberFormat="0" applyBorder="0" applyAlignment="0" applyProtection="0"/>
    <xf numFmtId="0" fontId="4" fillId="44" borderId="0" applyNumberFormat="0" applyBorder="0" applyAlignment="0" applyProtection="0"/>
    <xf numFmtId="0" fontId="4" fillId="50" borderId="0" applyNumberFormat="0" applyBorder="0" applyAlignment="0" applyProtection="0"/>
    <xf numFmtId="0" fontId="74" fillId="86" borderId="0" applyNumberFormat="0" applyBorder="0" applyAlignment="0" applyProtection="0"/>
    <xf numFmtId="0" fontId="74" fillId="91" borderId="0" applyNumberFormat="0" applyBorder="0" applyAlignment="0" applyProtection="0"/>
    <xf numFmtId="0" fontId="4" fillId="45" borderId="0" applyNumberFormat="0" applyBorder="0" applyAlignment="0" applyProtection="0"/>
    <xf numFmtId="0" fontId="4" fillId="51" borderId="0" applyNumberFormat="0" applyBorder="0" applyAlignment="0" applyProtection="0"/>
    <xf numFmtId="0" fontId="74" fillId="88" borderId="0" applyNumberFormat="0" applyBorder="0" applyAlignment="0" applyProtection="0"/>
    <xf numFmtId="0" fontId="74" fillId="89" borderId="0" applyNumberFormat="0" applyBorder="0" applyAlignment="0" applyProtection="0"/>
    <xf numFmtId="0" fontId="74" fillId="90" borderId="0" applyNumberFormat="0" applyBorder="0" applyAlignment="0" applyProtection="0"/>
    <xf numFmtId="0" fontId="74" fillId="91" borderId="0" applyNumberFormat="0" applyBorder="0" applyAlignment="0" applyProtection="0"/>
    <xf numFmtId="0" fontId="22" fillId="63" borderId="0" applyNumberFormat="0" applyBorder="0" applyAlignment="0" applyProtection="0"/>
    <xf numFmtId="0" fontId="22" fillId="67"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170" fontId="10" fillId="0" borderId="0" applyFont="0" applyFill="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0" fontId="22" fillId="68" borderId="0" applyNumberFormat="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22" fillId="68" borderId="0" applyNumberFormat="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170" fontId="10" fillId="0" borderId="0" applyFont="0" applyFill="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0" fontId="3" fillId="51" borderId="0" applyNumberFormat="0" applyBorder="0" applyAlignment="0" applyProtection="0"/>
    <xf numFmtId="0" fontId="3" fillId="45" borderId="0" applyNumberFormat="0" applyBorder="0" applyAlignment="0" applyProtection="0"/>
    <xf numFmtId="0" fontId="3" fillId="50" borderId="0" applyNumberFormat="0" applyBorder="0" applyAlignment="0" applyProtection="0"/>
    <xf numFmtId="0" fontId="3" fillId="44" borderId="0" applyNumberFormat="0" applyBorder="0" applyAlignment="0" applyProtection="0"/>
    <xf numFmtId="0" fontId="3" fillId="49"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170" fontId="10" fillId="0" borderId="0" applyFont="0" applyFill="0" applyBorder="0" applyAlignment="0" applyProtection="0"/>
    <xf numFmtId="0" fontId="3" fillId="47" borderId="0" applyNumberFormat="0" applyBorder="0" applyAlignment="0" applyProtection="0"/>
    <xf numFmtId="0" fontId="3" fillId="41" borderId="0" applyNumberFormat="0" applyBorder="0" applyAlignment="0" applyProtection="0"/>
    <xf numFmtId="0" fontId="3" fillId="46" borderId="0" applyNumberFormat="0" applyBorder="0" applyAlignment="0" applyProtection="0"/>
    <xf numFmtId="0" fontId="3" fillId="40" borderId="0" applyNumberFormat="0" applyBorder="0" applyAlignment="0" applyProtection="0"/>
    <xf numFmtId="0" fontId="3" fillId="85" borderId="52" applyNumberFormat="0" applyFont="0" applyAlignment="0" applyProtection="0"/>
    <xf numFmtId="0" fontId="3" fillId="85" borderId="52" applyNumberFormat="0" applyFont="0" applyAlignment="0" applyProtection="0"/>
    <xf numFmtId="0" fontId="3" fillId="40" borderId="0" applyNumberFormat="0" applyBorder="0" applyAlignment="0" applyProtection="0"/>
    <xf numFmtId="0" fontId="3" fillId="46" borderId="0" applyNumberFormat="0" applyBorder="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85" borderId="52" applyNumberFormat="0" applyFont="0" applyAlignment="0" applyProtection="0"/>
    <xf numFmtId="0" fontId="3" fillId="40" borderId="0" applyNumberFormat="0" applyBorder="0" applyAlignment="0" applyProtection="0"/>
    <xf numFmtId="0" fontId="3" fillId="46" borderId="0" applyNumberFormat="0" applyBorder="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85" borderId="52" applyNumberFormat="0" applyFont="0" applyAlignment="0" applyProtection="0"/>
    <xf numFmtId="0" fontId="3" fillId="40" borderId="0" applyNumberFormat="0" applyBorder="0" applyAlignment="0" applyProtection="0"/>
    <xf numFmtId="0" fontId="3" fillId="46" borderId="0" applyNumberFormat="0" applyBorder="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85" borderId="52" applyNumberFormat="0" applyFont="0" applyAlignment="0" applyProtection="0"/>
    <xf numFmtId="0" fontId="3" fillId="40" borderId="0" applyNumberFormat="0" applyBorder="0" applyAlignment="0" applyProtection="0"/>
    <xf numFmtId="0" fontId="3" fillId="46" borderId="0" applyNumberFormat="0" applyBorder="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75" fillId="0" borderId="0"/>
    <xf numFmtId="0" fontId="77" fillId="0" borderId="0"/>
    <xf numFmtId="0" fontId="2" fillId="85" borderId="52" applyNumberFormat="0" applyFont="0" applyAlignment="0" applyProtection="0"/>
    <xf numFmtId="0" fontId="74" fillId="86" borderId="0" applyNumberFormat="0" applyBorder="0" applyAlignment="0" applyProtection="0"/>
    <xf numFmtId="0" fontId="2" fillId="40" borderId="0" applyNumberFormat="0" applyBorder="0" applyAlignment="0" applyProtection="0"/>
    <xf numFmtId="0" fontId="2" fillId="46" borderId="0" applyNumberFormat="0" applyBorder="0" applyAlignment="0" applyProtection="0"/>
    <xf numFmtId="0" fontId="74" fillId="8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74" fillId="88"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74" fillId="89"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74" fillId="86" borderId="0" applyNumberFormat="0" applyBorder="0" applyAlignment="0" applyProtection="0"/>
    <xf numFmtId="0" fontId="74" fillId="90"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74" fillId="91"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74" fillId="87" borderId="0" applyNumberFormat="0" applyBorder="0" applyAlignment="0" applyProtection="0"/>
    <xf numFmtId="0" fontId="74" fillId="88" borderId="0" applyNumberFormat="0" applyBorder="0" applyAlignment="0" applyProtection="0"/>
    <xf numFmtId="0" fontId="74" fillId="89" borderId="0" applyNumberFormat="0" applyBorder="0" applyAlignment="0" applyProtection="0"/>
    <xf numFmtId="0" fontId="74" fillId="90" borderId="0" applyNumberFormat="0" applyBorder="0" applyAlignment="0" applyProtection="0"/>
    <xf numFmtId="0" fontId="74" fillId="91" borderId="0" applyNumberFormat="0" applyBorder="0" applyAlignment="0" applyProtection="0"/>
    <xf numFmtId="0" fontId="78" fillId="58" borderId="0"/>
    <xf numFmtId="0" fontId="22" fillId="63" borderId="0" applyNumberFormat="0" applyBorder="0" applyAlignment="0" applyProtection="0"/>
    <xf numFmtId="0" fontId="22" fillId="67"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0" fontId="78" fillId="24" borderId="37" applyNumberFormat="0" applyFont="0" applyAlignment="0" applyProtection="0"/>
    <xf numFmtId="0" fontId="78" fillId="8" borderId="9" applyNumberFormat="0" applyProtection="0">
      <alignment horizontal="left" vertical="top" indent="1"/>
    </xf>
    <xf numFmtId="0" fontId="78" fillId="2" borderId="9" applyNumberFormat="0" applyProtection="0">
      <alignment horizontal="left" vertical="top" indent="1"/>
    </xf>
    <xf numFmtId="0" fontId="78" fillId="6" borderId="9" applyNumberFormat="0" applyProtection="0">
      <alignment horizontal="left" vertical="top" indent="1"/>
    </xf>
    <xf numFmtId="0" fontId="78" fillId="36" borderId="9" applyNumberFormat="0" applyProtection="0">
      <alignment horizontal="left" vertical="top" indent="1"/>
    </xf>
    <xf numFmtId="0" fontId="78" fillId="5" borderId="42" applyNumberFormat="0">
      <protection locked="0"/>
    </xf>
    <xf numFmtId="0" fontId="22" fillId="63" borderId="0" applyNumberFormat="0" applyBorder="0" applyAlignment="0" applyProtection="0"/>
    <xf numFmtId="0" fontId="22" fillId="63"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0" fontId="22" fillId="68" borderId="0" applyNumberFormat="0" applyBorder="0" applyAlignment="0" applyProtection="0"/>
    <xf numFmtId="170" fontId="77" fillId="0" borderId="0" applyFont="0" applyFill="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0" fontId="22" fillId="67"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8" borderId="0" applyNumberFormat="0" applyBorder="0" applyAlignment="0" applyProtection="0"/>
    <xf numFmtId="0" fontId="22" fillId="68" borderId="0" applyNumberFormat="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22" fillId="68" borderId="0" applyNumberFormat="0" applyBorder="0" applyAlignment="0" applyProtection="0"/>
    <xf numFmtId="0" fontId="22" fillId="68"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50" borderId="0" applyNumberFormat="0" applyBorder="0" applyAlignment="0" applyProtection="0"/>
    <xf numFmtId="0" fontId="1" fillId="44" borderId="0" applyNumberFormat="0" applyBorder="0" applyAlignment="0" applyProtection="0"/>
    <xf numFmtId="0" fontId="1" fillId="49"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42" borderId="0" applyNumberFormat="0" applyBorder="0" applyAlignment="0" applyProtection="0"/>
    <xf numFmtId="0" fontId="1" fillId="47" borderId="0" applyNumberFormat="0" applyBorder="0" applyAlignment="0" applyProtection="0"/>
    <xf numFmtId="0" fontId="1" fillId="41"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1" fillId="85" borderId="52" applyNumberFormat="0" applyFont="0" applyAlignment="0" applyProtection="0"/>
    <xf numFmtId="172"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0" fontId="1" fillId="85" borderId="52"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0" fontId="1" fillId="85" borderId="52"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0" fontId="1" fillId="85" borderId="52"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0" fontId="1" fillId="85" borderId="52" applyNumberFormat="0" applyFont="0" applyAlignment="0" applyProtection="0"/>
    <xf numFmtId="172" fontId="10" fillId="0" borderId="0" applyFont="0" applyFill="0" applyBorder="0" applyAlignment="0" applyProtection="0"/>
    <xf numFmtId="0" fontId="1" fillId="40" borderId="0" applyNumberFormat="0" applyBorder="0" applyAlignment="0" applyProtection="0"/>
    <xf numFmtId="0" fontId="1" fillId="46"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170" fontId="10" fillId="0" borderId="0" applyFont="0" applyFill="0" applyBorder="0" applyAlignment="0" applyProtection="0"/>
    <xf numFmtId="0" fontId="1" fillId="85" borderId="52"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50" borderId="0" applyNumberFormat="0" applyBorder="0" applyAlignment="0" applyProtection="0"/>
    <xf numFmtId="0" fontId="1" fillId="44" borderId="0" applyNumberFormat="0" applyBorder="0" applyAlignment="0" applyProtection="0"/>
    <xf numFmtId="0" fontId="1" fillId="49"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42" borderId="0" applyNumberFormat="0" applyBorder="0" applyAlignment="0" applyProtection="0"/>
    <xf numFmtId="0" fontId="1" fillId="47" borderId="0" applyNumberFormat="0" applyBorder="0" applyAlignment="0" applyProtection="0"/>
    <xf numFmtId="0" fontId="1" fillId="41"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1" fillId="85" borderId="52" applyNumberFormat="0" applyFont="0" applyAlignment="0" applyProtection="0"/>
    <xf numFmtId="0" fontId="1" fillId="85" borderId="52"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0" fontId="1" fillId="85" borderId="52"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0" fontId="1" fillId="85" borderId="52"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0" fontId="1" fillId="85" borderId="52"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2" fontId="10" fillId="0" borderId="0" applyFont="0" applyFill="0" applyBorder="0" applyAlignment="0" applyProtection="0"/>
    <xf numFmtId="170" fontId="10" fillId="0" borderId="0" applyFont="0" applyFill="0" applyBorder="0" applyAlignment="0" applyProtection="0"/>
  </cellStyleXfs>
  <cellXfs count="143">
    <xf numFmtId="0" fontId="0" fillId="0" borderId="0" xfId="0"/>
    <xf numFmtId="0" fontId="11" fillId="0" borderId="0" xfId="59" applyFont="1" applyBorder="1"/>
    <xf numFmtId="0" fontId="11" fillId="0" borderId="0" xfId="59" applyFont="1" applyBorder="1" applyAlignment="1">
      <alignment horizontal="left"/>
    </xf>
    <xf numFmtId="0" fontId="12" fillId="0" borderId="0" xfId="59" applyFont="1"/>
    <xf numFmtId="0" fontId="13" fillId="0" borderId="0" xfId="59" applyFont="1" applyBorder="1" applyAlignment="1">
      <alignment horizontal="center"/>
    </xf>
    <xf numFmtId="0" fontId="11" fillId="0" borderId="0" xfId="59" applyFont="1" applyBorder="1" applyAlignment="1">
      <alignment horizontal="center"/>
    </xf>
    <xf numFmtId="0" fontId="11" fillId="0" borderId="13" xfId="59" applyFont="1" applyBorder="1"/>
    <xf numFmtId="0" fontId="11" fillId="0" borderId="14" xfId="59" applyFont="1" applyBorder="1" applyAlignment="1">
      <alignment horizontal="center"/>
    </xf>
    <xf numFmtId="0" fontId="11" fillId="0" borderId="15" xfId="59" applyFont="1" applyBorder="1" applyAlignment="1">
      <alignment horizontal="center"/>
    </xf>
    <xf numFmtId="0" fontId="11" fillId="0" borderId="16" xfId="59" applyFont="1" applyBorder="1" applyAlignment="1">
      <alignment horizontal="centerContinuous"/>
    </xf>
    <xf numFmtId="0" fontId="11" fillId="0" borderId="14" xfId="59" applyFont="1" applyBorder="1" applyAlignment="1">
      <alignment horizontal="centerContinuous"/>
    </xf>
    <xf numFmtId="0" fontId="11" fillId="0" borderId="17" xfId="59" applyFont="1" applyBorder="1" applyAlignment="1">
      <alignment horizontal="centerContinuous"/>
    </xf>
    <xf numFmtId="0" fontId="11" fillId="0" borderId="0" xfId="59" applyFont="1"/>
    <xf numFmtId="0" fontId="11" fillId="0" borderId="18" xfId="59" applyFont="1" applyBorder="1" applyAlignment="1">
      <alignment horizontal="center"/>
    </xf>
    <xf numFmtId="0" fontId="11" fillId="0" borderId="19" xfId="59" applyFont="1" applyBorder="1" applyAlignment="1">
      <alignment horizontal="center"/>
    </xf>
    <xf numFmtId="0" fontId="11" fillId="0" borderId="16" xfId="59" applyFont="1" applyBorder="1" applyAlignment="1">
      <alignment horizontal="center"/>
    </xf>
    <xf numFmtId="0" fontId="11" fillId="0" borderId="21" xfId="59" applyFont="1" applyBorder="1" applyAlignment="1">
      <alignment horizontal="center"/>
    </xf>
    <xf numFmtId="0" fontId="11" fillId="0" borderId="13" xfId="59" applyFont="1" applyBorder="1" applyAlignment="1">
      <alignment horizontal="center"/>
    </xf>
    <xf numFmtId="0" fontId="11" fillId="0" borderId="22" xfId="59" applyFont="1" applyBorder="1" applyAlignment="1">
      <alignment horizontal="center"/>
    </xf>
    <xf numFmtId="0" fontId="14" fillId="0" borderId="18" xfId="59" applyFont="1" applyBorder="1" applyAlignment="1">
      <alignment horizontal="center"/>
    </xf>
    <xf numFmtId="0" fontId="14" fillId="0" borderId="0" xfId="59" applyFont="1" applyBorder="1" applyAlignment="1">
      <alignment horizontal="center"/>
    </xf>
    <xf numFmtId="0" fontId="11" fillId="0" borderId="19" xfId="59" applyFont="1" applyBorder="1" applyAlignment="1"/>
    <xf numFmtId="0" fontId="11" fillId="0" borderId="21" xfId="59" applyFont="1" applyBorder="1"/>
    <xf numFmtId="0" fontId="11" fillId="0" borderId="22" xfId="59" applyFont="1" applyBorder="1" applyAlignment="1">
      <alignment horizontal="centerContinuous"/>
    </xf>
    <xf numFmtId="0" fontId="11" fillId="38" borderId="21" xfId="59" applyFont="1" applyFill="1" applyBorder="1"/>
    <xf numFmtId="0" fontId="11" fillId="38" borderId="13" xfId="59" applyFont="1" applyFill="1" applyBorder="1"/>
    <xf numFmtId="0" fontId="11" fillId="38" borderId="22" xfId="59" applyFont="1" applyFill="1" applyBorder="1" applyAlignment="1">
      <alignment horizontal="centerContinuous"/>
    </xf>
    <xf numFmtId="0" fontId="14" fillId="38" borderId="14" xfId="59" applyFont="1" applyFill="1" applyBorder="1" applyAlignment="1">
      <alignment horizontal="center"/>
    </xf>
    <xf numFmtId="0" fontId="14" fillId="38" borderId="0" xfId="59" applyFont="1" applyFill="1" applyBorder="1" applyAlignment="1">
      <alignment horizontal="center"/>
    </xf>
    <xf numFmtId="0" fontId="11" fillId="38" borderId="16" xfId="59" applyFont="1" applyFill="1" applyBorder="1" applyAlignment="1">
      <alignment horizontal="centerContinuous"/>
    </xf>
    <xf numFmtId="0" fontId="11" fillId="38" borderId="18" xfId="59" applyFont="1" applyFill="1" applyBorder="1"/>
    <xf numFmtId="0" fontId="11" fillId="38" borderId="0" xfId="59" applyFont="1" applyFill="1" applyBorder="1"/>
    <xf numFmtId="0" fontId="11" fillId="38" borderId="19" xfId="59" applyFont="1" applyFill="1" applyBorder="1" applyAlignment="1">
      <alignment horizontal="centerContinuous"/>
    </xf>
    <xf numFmtId="0" fontId="11" fillId="38" borderId="14" xfId="59" applyFont="1" applyFill="1" applyBorder="1"/>
    <xf numFmtId="0" fontId="11" fillId="38" borderId="15" xfId="59" applyFont="1" applyFill="1" applyBorder="1"/>
    <xf numFmtId="0" fontId="12" fillId="0" borderId="18" xfId="59" applyFont="1" applyBorder="1"/>
    <xf numFmtId="0" fontId="11" fillId="38" borderId="21" xfId="59" applyFont="1" applyFill="1" applyBorder="1" applyAlignment="1">
      <alignment horizontal="center"/>
    </xf>
    <xf numFmtId="0" fontId="12" fillId="0" borderId="0" xfId="59" applyFont="1" applyBorder="1"/>
    <xf numFmtId="0" fontId="11" fillId="38" borderId="18" xfId="59" applyFont="1" applyFill="1" applyBorder="1" applyAlignment="1">
      <alignment horizontal="center"/>
    </xf>
    <xf numFmtId="0" fontId="11" fillId="38" borderId="15" xfId="59" applyFont="1" applyFill="1" applyBorder="1" applyAlignment="1"/>
    <xf numFmtId="0" fontId="11" fillId="38" borderId="15" xfId="59" applyFont="1" applyFill="1" applyBorder="1" applyAlignment="1">
      <alignment horizontal="centerContinuous"/>
    </xf>
    <xf numFmtId="0" fontId="11" fillId="38" borderId="0" xfId="59" applyFont="1" applyFill="1" applyBorder="1" applyAlignment="1">
      <alignment horizontal="centerContinuous"/>
    </xf>
    <xf numFmtId="0" fontId="11" fillId="38" borderId="0" xfId="59" applyFont="1" applyFill="1" applyBorder="1" applyAlignment="1"/>
    <xf numFmtId="0" fontId="11" fillId="38" borderId="13" xfId="59" applyFont="1" applyFill="1" applyBorder="1" applyAlignment="1"/>
    <xf numFmtId="0" fontId="11" fillId="38" borderId="13" xfId="59" applyFont="1" applyFill="1" applyBorder="1" applyAlignment="1">
      <alignment horizontal="centerContinuous"/>
    </xf>
    <xf numFmtId="15" fontId="15" fillId="38" borderId="0" xfId="59" quotePrefix="1" applyNumberFormat="1" applyFont="1" applyFill="1" applyBorder="1"/>
    <xf numFmtId="14" fontId="17" fillId="0" borderId="13" xfId="59" applyNumberFormat="1" applyFont="1" applyFill="1" applyBorder="1" applyAlignment="1">
      <alignment horizontal="left"/>
    </xf>
    <xf numFmtId="0" fontId="11" fillId="0" borderId="22" xfId="59" applyFont="1" applyFill="1" applyBorder="1" applyAlignment="1">
      <alignment horizontal="center"/>
    </xf>
    <xf numFmtId="0" fontId="11" fillId="0" borderId="17" xfId="59" applyFont="1" applyFill="1" applyBorder="1" applyAlignment="1"/>
    <xf numFmtId="0" fontId="11" fillId="0" borderId="28" xfId="59" applyFont="1" applyFill="1" applyBorder="1" applyAlignment="1"/>
    <xf numFmtId="0" fontId="11" fillId="0" borderId="0" xfId="59" applyFont="1" applyFill="1"/>
    <xf numFmtId="0" fontId="11" fillId="0" borderId="20" xfId="59" applyFont="1" applyFill="1" applyBorder="1" applyAlignment="1">
      <alignment horizontal="center"/>
    </xf>
    <xf numFmtId="0" fontId="11" fillId="0" borderId="23" xfId="59" applyFont="1" applyFill="1" applyBorder="1" applyAlignment="1">
      <alignment horizontal="center"/>
    </xf>
    <xf numFmtId="0" fontId="11" fillId="38" borderId="0" xfId="59" quotePrefix="1" applyFont="1" applyFill="1" applyBorder="1"/>
    <xf numFmtId="0" fontId="17" fillId="0" borderId="13" xfId="59" applyFont="1" applyBorder="1" applyAlignment="1"/>
    <xf numFmtId="0" fontId="12" fillId="0" borderId="0" xfId="59" applyFont="1" applyFill="1"/>
    <xf numFmtId="0" fontId="12" fillId="0" borderId="0" xfId="59" applyFont="1" applyFill="1" applyBorder="1"/>
    <xf numFmtId="0" fontId="11" fillId="0" borderId="15" xfId="59" applyFont="1" applyFill="1" applyBorder="1"/>
    <xf numFmtId="0" fontId="11" fillId="0" borderId="0" xfId="59" applyFont="1" applyFill="1" applyBorder="1"/>
    <xf numFmtId="38" fontId="12" fillId="0" borderId="0" xfId="59" applyNumberFormat="1" applyFont="1" applyFill="1"/>
    <xf numFmtId="0" fontId="11" fillId="0" borderId="13" xfId="59" applyFont="1" applyFill="1" applyBorder="1"/>
    <xf numFmtId="0" fontId="17" fillId="0" borderId="30" xfId="0" applyFont="1" applyFill="1" applyBorder="1"/>
    <xf numFmtId="0" fontId="17" fillId="0" borderId="31" xfId="0" applyFont="1" applyFill="1" applyBorder="1"/>
    <xf numFmtId="0" fontId="17" fillId="0" borderId="29" xfId="0" applyFont="1" applyFill="1" applyBorder="1"/>
    <xf numFmtId="0" fontId="17" fillId="0" borderId="31" xfId="59" applyFont="1" applyFill="1" applyBorder="1"/>
    <xf numFmtId="10" fontId="11" fillId="0" borderId="29" xfId="59" applyNumberFormat="1" applyFont="1" applyFill="1" applyBorder="1"/>
    <xf numFmtId="10" fontId="11" fillId="0" borderId="29" xfId="62" applyNumberFormat="1" applyFont="1" applyFill="1" applyBorder="1"/>
    <xf numFmtId="37" fontId="17" fillId="0" borderId="23" xfId="0" applyNumberFormat="1" applyFont="1" applyFill="1" applyBorder="1"/>
    <xf numFmtId="37" fontId="17" fillId="0" borderId="28" xfId="0" applyNumberFormat="1" applyFont="1" applyFill="1" applyBorder="1"/>
    <xf numFmtId="37" fontId="17" fillId="0" borderId="28" xfId="59" applyNumberFormat="1" applyFont="1" applyFill="1" applyBorder="1"/>
    <xf numFmtId="37" fontId="17" fillId="0" borderId="23" xfId="59" applyNumberFormat="1" applyFont="1" applyFill="1" applyBorder="1"/>
    <xf numFmtId="37" fontId="17" fillId="0" borderId="32" xfId="59" applyNumberFormat="1" applyFont="1" applyFill="1" applyBorder="1"/>
    <xf numFmtId="37" fontId="17" fillId="0" borderId="33" xfId="59" applyNumberFormat="1" applyFont="1" applyFill="1" applyBorder="1"/>
    <xf numFmtId="10" fontId="11" fillId="0" borderId="23" xfId="59" applyNumberFormat="1" applyFont="1" applyFill="1" applyBorder="1"/>
    <xf numFmtId="10" fontId="11" fillId="0" borderId="23" xfId="62" applyNumberFormat="1" applyFont="1" applyFill="1" applyBorder="1"/>
    <xf numFmtId="37" fontId="11" fillId="0" borderId="23" xfId="59" applyNumberFormat="1" applyFont="1" applyFill="1" applyBorder="1"/>
    <xf numFmtId="37" fontId="11" fillId="0" borderId="32" xfId="59" applyNumberFormat="1" applyFont="1" applyFill="1" applyBorder="1"/>
    <xf numFmtId="0" fontId="11" fillId="0" borderId="28" xfId="59" applyFont="1" applyFill="1" applyBorder="1"/>
    <xf numFmtId="0" fontId="11" fillId="0" borderId="32" xfId="59" applyFont="1" applyFill="1" applyBorder="1"/>
    <xf numFmtId="0" fontId="11" fillId="0" borderId="23" xfId="59" applyFont="1" applyFill="1" applyBorder="1"/>
    <xf numFmtId="37" fontId="11" fillId="0" borderId="34" xfId="59" applyNumberFormat="1" applyFont="1" applyFill="1" applyBorder="1"/>
    <xf numFmtId="0" fontId="11" fillId="0" borderId="34" xfId="59" applyFont="1" applyFill="1" applyBorder="1"/>
    <xf numFmtId="37" fontId="11" fillId="0" borderId="28" xfId="59" applyNumberFormat="1" applyFont="1" applyFill="1" applyBorder="1"/>
    <xf numFmtId="10" fontId="11" fillId="0" borderId="35" xfId="62" applyNumberFormat="1" applyFont="1" applyFill="1" applyBorder="1"/>
    <xf numFmtId="38" fontId="11" fillId="0" borderId="23" xfId="59" applyNumberFormat="1" applyFont="1" applyFill="1" applyBorder="1"/>
    <xf numFmtId="38" fontId="11" fillId="0" borderId="32" xfId="59" applyNumberFormat="1" applyFont="1" applyFill="1" applyBorder="1"/>
    <xf numFmtId="37" fontId="17" fillId="0" borderId="29" xfId="0" applyNumberFormat="1" applyFont="1" applyFill="1" applyBorder="1"/>
    <xf numFmtId="37" fontId="11" fillId="0" borderId="29" xfId="59" applyNumberFormat="1" applyFont="1" applyFill="1" applyBorder="1"/>
    <xf numFmtId="37" fontId="17" fillId="0" borderId="30" xfId="59" applyNumberFormat="1" applyFont="1" applyFill="1" applyBorder="1"/>
    <xf numFmtId="37" fontId="17" fillId="0" borderId="31" xfId="59" applyNumberFormat="1" applyFont="1" applyFill="1" applyBorder="1"/>
    <xf numFmtId="37" fontId="17" fillId="0" borderId="29" xfId="59" applyNumberFormat="1" applyFont="1" applyFill="1" applyBorder="1"/>
    <xf numFmtId="0" fontId="48" fillId="0" borderId="0" xfId="59" applyFont="1" applyAlignment="1">
      <alignment horizontal="center"/>
    </xf>
    <xf numFmtId="4" fontId="18" fillId="0" borderId="0" xfId="59" applyNumberFormat="1" applyFont="1"/>
    <xf numFmtId="4" fontId="18" fillId="0" borderId="36" xfId="59" applyNumberFormat="1" applyFont="1" applyBorder="1"/>
    <xf numFmtId="4" fontId="18" fillId="0" borderId="13" xfId="59" applyNumberFormat="1" applyFont="1" applyBorder="1"/>
    <xf numFmtId="0" fontId="13" fillId="0" borderId="0" xfId="59" applyFont="1" applyFill="1" applyAlignment="1">
      <alignment horizontal="center"/>
    </xf>
    <xf numFmtId="0" fontId="13" fillId="0" borderId="0" xfId="59" applyFont="1" applyAlignment="1">
      <alignment horizontal="center"/>
    </xf>
    <xf numFmtId="0" fontId="47" fillId="0" borderId="0" xfId="59" applyFont="1" applyBorder="1"/>
    <xf numFmtId="0" fontId="47" fillId="0" borderId="0" xfId="59" applyFont="1"/>
    <xf numFmtId="10" fontId="47" fillId="0" borderId="0" xfId="62" applyNumberFormat="1" applyFont="1"/>
    <xf numFmtId="0" fontId="47" fillId="38" borderId="0" xfId="59" applyFont="1" applyFill="1" applyBorder="1"/>
    <xf numFmtId="0" fontId="58" fillId="0" borderId="0" xfId="59" applyFont="1" applyBorder="1" applyAlignment="1">
      <alignment horizontal="center"/>
    </xf>
    <xf numFmtId="0" fontId="58" fillId="0" borderId="0" xfId="59" applyFont="1" applyAlignment="1">
      <alignment horizontal="center"/>
    </xf>
    <xf numFmtId="0" fontId="58" fillId="38" borderId="0" xfId="59" applyFont="1" applyFill="1" applyBorder="1" applyAlignment="1">
      <alignment horizontal="center"/>
    </xf>
    <xf numFmtId="0" fontId="47" fillId="0" borderId="0" xfId="59" applyFont="1" applyFill="1"/>
    <xf numFmtId="37" fontId="58" fillId="0" borderId="0" xfId="59" applyNumberFormat="1" applyFont="1" applyAlignment="1">
      <alignment horizontal="center"/>
    </xf>
    <xf numFmtId="37" fontId="47" fillId="0" borderId="23" xfId="59" applyNumberFormat="1" applyFont="1" applyFill="1" applyBorder="1"/>
    <xf numFmtId="37" fontId="47" fillId="0" borderId="32" xfId="59" applyNumberFormat="1" applyFont="1" applyFill="1" applyBorder="1"/>
    <xf numFmtId="0" fontId="15" fillId="0" borderId="0" xfId="59" quotePrefix="1" applyFont="1" applyFill="1" applyBorder="1"/>
    <xf numFmtId="0" fontId="11" fillId="0" borderId="13" xfId="59" applyFont="1" applyFill="1" applyBorder="1" applyAlignment="1">
      <alignment horizontal="centerContinuous"/>
    </xf>
    <xf numFmtId="0" fontId="11" fillId="0" borderId="0" xfId="59" applyFont="1" applyFill="1" applyBorder="1" applyAlignment="1">
      <alignment horizontal="centerContinuous"/>
    </xf>
    <xf numFmtId="0" fontId="11" fillId="0" borderId="15" xfId="59" applyFont="1" applyFill="1" applyBorder="1" applyAlignment="1">
      <alignment horizontal="centerContinuous"/>
    </xf>
    <xf numFmtId="0" fontId="11" fillId="0" borderId="0" xfId="59" applyFont="1" applyFill="1" applyBorder="1" applyAlignment="1">
      <alignment horizontal="left"/>
    </xf>
    <xf numFmtId="0" fontId="19" fillId="0" borderId="0" xfId="59" applyFont="1"/>
    <xf numFmtId="0" fontId="13" fillId="0" borderId="0" xfId="59" applyFont="1" applyAlignment="1">
      <alignment horizontal="left"/>
    </xf>
    <xf numFmtId="0" fontId="13" fillId="0" borderId="0" xfId="59" applyFont="1" applyAlignment="1"/>
    <xf numFmtId="0" fontId="13" fillId="38" borderId="21" xfId="59" applyFont="1" applyFill="1" applyBorder="1"/>
    <xf numFmtId="0" fontId="11" fillId="38" borderId="25" xfId="59" applyFont="1" applyFill="1" applyBorder="1" applyAlignment="1">
      <alignment horizontal="centerContinuous"/>
    </xf>
    <xf numFmtId="0" fontId="11" fillId="38" borderId="17" xfId="59" applyFont="1" applyFill="1" applyBorder="1"/>
    <xf numFmtId="0" fontId="13" fillId="38" borderId="18" xfId="59" applyFont="1" applyFill="1" applyBorder="1"/>
    <xf numFmtId="0" fontId="11" fillId="38" borderId="24" xfId="59" applyFont="1" applyFill="1" applyBorder="1" applyAlignment="1"/>
    <xf numFmtId="0" fontId="11" fillId="38" borderId="26" xfId="59" applyFont="1" applyFill="1" applyBorder="1"/>
    <xf numFmtId="0" fontId="11" fillId="38" borderId="56" xfId="59" applyFont="1" applyFill="1" applyBorder="1" applyAlignment="1">
      <alignment horizontal="center" vertical="top"/>
    </xf>
    <xf numFmtId="0" fontId="11" fillId="38" borderId="14" xfId="59" applyFont="1" applyFill="1" applyBorder="1" applyAlignment="1"/>
    <xf numFmtId="0" fontId="11" fillId="38" borderId="21" xfId="59" applyFont="1" applyFill="1" applyBorder="1" applyAlignment="1">
      <alignment horizontal="left" wrapText="1" indent="1"/>
    </xf>
    <xf numFmtId="0" fontId="10" fillId="0" borderId="0" xfId="59" applyFont="1" applyFill="1"/>
    <xf numFmtId="0" fontId="11" fillId="0" borderId="18" xfId="59" applyFont="1" applyBorder="1"/>
    <xf numFmtId="0" fontId="11" fillId="0" borderId="18" xfId="59" applyFont="1" applyFill="1" applyBorder="1"/>
    <xf numFmtId="0" fontId="11" fillId="0" borderId="27" xfId="59" applyFont="1" applyBorder="1" applyAlignment="1">
      <alignment horizontal="centerContinuous"/>
    </xf>
    <xf numFmtId="37" fontId="47" fillId="0" borderId="31" xfId="59" applyNumberFormat="1" applyFont="1" applyFill="1" applyBorder="1"/>
    <xf numFmtId="37" fontId="47" fillId="0" borderId="29" xfId="59" applyNumberFormat="1" applyFont="1" applyFill="1" applyBorder="1"/>
    <xf numFmtId="0" fontId="11" fillId="0" borderId="33" xfId="59" applyFont="1" applyFill="1" applyBorder="1"/>
    <xf numFmtId="37" fontId="17" fillId="0" borderId="44" xfId="59" applyNumberFormat="1" applyFont="1" applyFill="1" applyBorder="1"/>
    <xf numFmtId="0" fontId="11" fillId="0" borderId="30" xfId="59" applyFont="1" applyBorder="1" applyAlignment="1"/>
    <xf numFmtId="0" fontId="11" fillId="0" borderId="29" xfId="59" applyFont="1" applyBorder="1" applyAlignment="1">
      <alignment horizontal="center"/>
    </xf>
    <xf numFmtId="0" fontId="11" fillId="0" borderId="30" xfId="59" applyFont="1" applyBorder="1" applyAlignment="1">
      <alignment horizontal="center"/>
    </xf>
    <xf numFmtId="37" fontId="11" fillId="0" borderId="0" xfId="59" applyNumberFormat="1" applyFont="1" applyFill="1"/>
    <xf numFmtId="0" fontId="11" fillId="92" borderId="13" xfId="561" applyFont="1" applyFill="1" applyBorder="1" applyAlignment="1">
      <alignment horizontal="left" vertical="top" wrapText="1"/>
    </xf>
    <xf numFmtId="0" fontId="11" fillId="38" borderId="55" xfId="59" applyFont="1" applyFill="1" applyBorder="1" applyAlignment="1">
      <alignment horizontal="center" vertical="top"/>
    </xf>
    <xf numFmtId="0" fontId="11" fillId="38" borderId="54" xfId="59" applyFont="1" applyFill="1" applyBorder="1" applyAlignment="1">
      <alignment horizontal="center" vertical="top"/>
    </xf>
    <xf numFmtId="0" fontId="13" fillId="92" borderId="0" xfId="561" applyFont="1" applyFill="1" applyBorder="1" applyAlignment="1">
      <alignment horizontal="left" vertical="center"/>
    </xf>
    <xf numFmtId="0" fontId="11" fillId="92" borderId="0" xfId="561" applyFont="1" applyFill="1" applyBorder="1" applyAlignment="1">
      <alignment horizontal="left" vertical="top"/>
    </xf>
    <xf numFmtId="0" fontId="13" fillId="0" borderId="0" xfId="59" applyFont="1" applyFill="1" applyBorder="1" applyAlignment="1">
      <alignment horizontal="center"/>
    </xf>
  </cellXfs>
  <cellStyles count="934">
    <cellStyle name="20% - Accent1" xfId="1" builtinId="30" customBuiltin="1"/>
    <cellStyle name="20% - Accent1 2" xfId="288"/>
    <cellStyle name="20% - Accent1 2 2" xfId="646"/>
    <cellStyle name="20% - Accent1 2 2 2" xfId="873"/>
    <cellStyle name="20% - Accent1 2 3" xfId="789"/>
    <cellStyle name="20% - Accent1 3" xfId="401"/>
    <cellStyle name="20% - Accent1 3 2" xfId="649"/>
    <cellStyle name="20% - Accent1 3 2 2" xfId="876"/>
    <cellStyle name="20% - Accent1 3 3" xfId="796"/>
    <cellStyle name="20% - Accent1 4" xfId="444"/>
    <cellStyle name="20% - Accent1 4 2" xfId="662"/>
    <cellStyle name="20% - Accent1 4 2 2" xfId="889"/>
    <cellStyle name="20% - Accent1 4 3" xfId="809"/>
    <cellStyle name="20% - Accent1 5" xfId="494"/>
    <cellStyle name="20% - Accent1 5 2" xfId="675"/>
    <cellStyle name="20% - Accent1 5 2 2" xfId="902"/>
    <cellStyle name="20% - Accent1 5 3" xfId="822"/>
    <cellStyle name="20% - Accent1 6" xfId="529"/>
    <cellStyle name="20% - Accent1 6 2" xfId="688"/>
    <cellStyle name="20% - Accent1 6 2 2" xfId="915"/>
    <cellStyle name="20% - Accent1 6 3" xfId="836"/>
    <cellStyle name="20% - Accent1 7" xfId="576"/>
    <cellStyle name="20% - Accent1 7 2" xfId="850"/>
    <cellStyle name="20% - Accent1 8" xfId="704"/>
    <cellStyle name="20% - Accent2" xfId="2" builtinId="34" customBuiltin="1"/>
    <cellStyle name="20% - Accent2 2" xfId="284"/>
    <cellStyle name="20% - Accent2 2 2" xfId="644"/>
    <cellStyle name="20% - Accent2 2 2 2" xfId="871"/>
    <cellStyle name="20% - Accent2 2 3" xfId="787"/>
    <cellStyle name="20% - Accent2 3" xfId="405"/>
    <cellStyle name="20% - Accent2 3 2" xfId="651"/>
    <cellStyle name="20% - Accent2 3 2 2" xfId="878"/>
    <cellStyle name="20% - Accent2 3 3" xfId="798"/>
    <cellStyle name="20% - Accent2 4" xfId="448"/>
    <cellStyle name="20% - Accent2 4 2" xfId="664"/>
    <cellStyle name="20% - Accent2 4 2 2" xfId="891"/>
    <cellStyle name="20% - Accent2 4 3" xfId="811"/>
    <cellStyle name="20% - Accent2 5" xfId="497"/>
    <cellStyle name="20% - Accent2 5 2" xfId="677"/>
    <cellStyle name="20% - Accent2 5 2 2" xfId="904"/>
    <cellStyle name="20% - Accent2 5 3" xfId="824"/>
    <cellStyle name="20% - Accent2 6" xfId="533"/>
    <cellStyle name="20% - Accent2 6 2" xfId="690"/>
    <cellStyle name="20% - Accent2 6 2 2" xfId="917"/>
    <cellStyle name="20% - Accent2 6 3" xfId="838"/>
    <cellStyle name="20% - Accent2 7" xfId="580"/>
    <cellStyle name="20% - Accent2 7 2" xfId="852"/>
    <cellStyle name="20% - Accent2 8" xfId="707"/>
    <cellStyle name="20% - Accent3" xfId="3" builtinId="38" customBuiltin="1"/>
    <cellStyle name="20% - Accent3 2" xfId="255"/>
    <cellStyle name="20% - Accent3 2 2" xfId="641"/>
    <cellStyle name="20% - Accent3 2 2 2" xfId="869"/>
    <cellStyle name="20% - Accent3 2 3" xfId="785"/>
    <cellStyle name="20% - Accent3 3" xfId="408"/>
    <cellStyle name="20% - Accent3 3 2" xfId="653"/>
    <cellStyle name="20% - Accent3 3 2 2" xfId="880"/>
    <cellStyle name="20% - Accent3 3 3" xfId="800"/>
    <cellStyle name="20% - Accent3 4" xfId="451"/>
    <cellStyle name="20% - Accent3 4 2" xfId="666"/>
    <cellStyle name="20% - Accent3 4 2 2" xfId="893"/>
    <cellStyle name="20% - Accent3 4 3" xfId="813"/>
    <cellStyle name="20% - Accent3 5" xfId="500"/>
    <cellStyle name="20% - Accent3 5 2" xfId="679"/>
    <cellStyle name="20% - Accent3 5 2 2" xfId="906"/>
    <cellStyle name="20% - Accent3 5 3" xfId="826"/>
    <cellStyle name="20% - Accent3 6" xfId="536"/>
    <cellStyle name="20% - Accent3 6 2" xfId="692"/>
    <cellStyle name="20% - Accent3 6 2 2" xfId="919"/>
    <cellStyle name="20% - Accent3 6 3" xfId="840"/>
    <cellStyle name="20% - Accent3 7" xfId="583"/>
    <cellStyle name="20% - Accent3 7 2" xfId="854"/>
    <cellStyle name="20% - Accent3 8" xfId="710"/>
    <cellStyle name="20% - Accent4" xfId="4" builtinId="42" customBuiltin="1"/>
    <cellStyle name="20% - Accent4 2" xfId="250"/>
    <cellStyle name="20% - Accent4 2 2" xfId="639"/>
    <cellStyle name="20% - Accent4 2 2 2" xfId="867"/>
    <cellStyle name="20% - Accent4 2 3" xfId="783"/>
    <cellStyle name="20% - Accent4 3" xfId="411"/>
    <cellStyle name="20% - Accent4 3 2" xfId="655"/>
    <cellStyle name="20% - Accent4 3 2 2" xfId="882"/>
    <cellStyle name="20% - Accent4 3 3" xfId="802"/>
    <cellStyle name="20% - Accent4 4" xfId="454"/>
    <cellStyle name="20% - Accent4 4 2" xfId="668"/>
    <cellStyle name="20% - Accent4 4 2 2" xfId="895"/>
    <cellStyle name="20% - Accent4 4 3" xfId="815"/>
    <cellStyle name="20% - Accent4 5" xfId="503"/>
    <cellStyle name="20% - Accent4 5 2" xfId="681"/>
    <cellStyle name="20% - Accent4 5 2 2" xfId="908"/>
    <cellStyle name="20% - Accent4 5 3" xfId="828"/>
    <cellStyle name="20% - Accent4 6" xfId="539"/>
    <cellStyle name="20% - Accent4 6 2" xfId="694"/>
    <cellStyle name="20% - Accent4 6 2 2" xfId="921"/>
    <cellStyle name="20% - Accent4 6 3" xfId="842"/>
    <cellStyle name="20% - Accent4 7" xfId="586"/>
    <cellStyle name="20% - Accent4 7 2" xfId="856"/>
    <cellStyle name="20% - Accent4 8" xfId="713"/>
    <cellStyle name="20% - Accent5" xfId="5" builtinId="46" customBuiltin="1"/>
    <cellStyle name="20% - Accent5 2" xfId="245"/>
    <cellStyle name="20% - Accent5 2 2" xfId="637"/>
    <cellStyle name="20% - Accent5 2 2 2" xfId="865"/>
    <cellStyle name="20% - Accent5 2 3" xfId="781"/>
    <cellStyle name="20% - Accent5 3" xfId="415"/>
    <cellStyle name="20% - Accent5 3 2" xfId="657"/>
    <cellStyle name="20% - Accent5 3 2 2" xfId="884"/>
    <cellStyle name="20% - Accent5 3 3" xfId="804"/>
    <cellStyle name="20% - Accent5 4" xfId="457"/>
    <cellStyle name="20% - Accent5 4 2" xfId="670"/>
    <cellStyle name="20% - Accent5 4 2 2" xfId="897"/>
    <cellStyle name="20% - Accent5 4 3" xfId="817"/>
    <cellStyle name="20% - Accent5 5" xfId="506"/>
    <cellStyle name="20% - Accent5 5 2" xfId="683"/>
    <cellStyle name="20% - Accent5 5 2 2" xfId="910"/>
    <cellStyle name="20% - Accent5 5 3" xfId="830"/>
    <cellStyle name="20% - Accent5 6" xfId="542"/>
    <cellStyle name="20% - Accent5 6 2" xfId="696"/>
    <cellStyle name="20% - Accent5 6 2 2" xfId="923"/>
    <cellStyle name="20% - Accent5 6 3" xfId="844"/>
    <cellStyle name="20% - Accent5 7" xfId="589"/>
    <cellStyle name="20% - Accent5 7 2" xfId="858"/>
    <cellStyle name="20% - Accent5 8" xfId="717"/>
    <cellStyle name="20% - Accent6" xfId="6" builtinId="50" customBuiltin="1"/>
    <cellStyle name="20% - Accent6 2" xfId="240"/>
    <cellStyle name="20% - Accent6 2 2" xfId="635"/>
    <cellStyle name="20% - Accent6 2 2 2" xfId="863"/>
    <cellStyle name="20% - Accent6 2 3" xfId="779"/>
    <cellStyle name="20% - Accent6 3" xfId="419"/>
    <cellStyle name="20% - Accent6 3 2" xfId="659"/>
    <cellStyle name="20% - Accent6 3 2 2" xfId="886"/>
    <cellStyle name="20% - Accent6 3 3" xfId="806"/>
    <cellStyle name="20% - Accent6 4" xfId="461"/>
    <cellStyle name="20% - Accent6 4 2" xfId="672"/>
    <cellStyle name="20% - Accent6 4 2 2" xfId="899"/>
    <cellStyle name="20% - Accent6 4 3" xfId="819"/>
    <cellStyle name="20% - Accent6 5" xfId="509"/>
    <cellStyle name="20% - Accent6 5 2" xfId="685"/>
    <cellStyle name="20% - Accent6 5 2 2" xfId="912"/>
    <cellStyle name="20% - Accent6 5 3" xfId="832"/>
    <cellStyle name="20% - Accent6 6" xfId="546"/>
    <cellStyle name="20% - Accent6 6 2" xfId="698"/>
    <cellStyle name="20% - Accent6 6 2 2" xfId="925"/>
    <cellStyle name="20% - Accent6 6 3" xfId="846"/>
    <cellStyle name="20% - Accent6 7" xfId="593"/>
    <cellStyle name="20% - Accent6 7 2" xfId="860"/>
    <cellStyle name="20% - Accent6 8" xfId="720"/>
    <cellStyle name="40% - Accent1" xfId="7" builtinId="31" customBuiltin="1"/>
    <cellStyle name="40% - Accent1 2" xfId="287"/>
    <cellStyle name="40% - Accent1 2 2" xfId="645"/>
    <cellStyle name="40% - Accent1 2 2 2" xfId="872"/>
    <cellStyle name="40% - Accent1 2 3" xfId="788"/>
    <cellStyle name="40% - Accent1 3" xfId="402"/>
    <cellStyle name="40% - Accent1 3 2" xfId="650"/>
    <cellStyle name="40% - Accent1 3 2 2" xfId="877"/>
    <cellStyle name="40% - Accent1 3 3" xfId="797"/>
    <cellStyle name="40% - Accent1 4" xfId="445"/>
    <cellStyle name="40% - Accent1 4 2" xfId="663"/>
    <cellStyle name="40% - Accent1 4 2 2" xfId="890"/>
    <cellStyle name="40% - Accent1 4 3" xfId="810"/>
    <cellStyle name="40% - Accent1 5" xfId="495"/>
    <cellStyle name="40% - Accent1 5 2" xfId="676"/>
    <cellStyle name="40% - Accent1 5 2 2" xfId="903"/>
    <cellStyle name="40% - Accent1 5 3" xfId="823"/>
    <cellStyle name="40% - Accent1 6" xfId="530"/>
    <cellStyle name="40% - Accent1 6 2" xfId="689"/>
    <cellStyle name="40% - Accent1 6 2 2" xfId="916"/>
    <cellStyle name="40% - Accent1 6 3" xfId="837"/>
    <cellStyle name="40% - Accent1 7" xfId="577"/>
    <cellStyle name="40% - Accent1 7 2" xfId="851"/>
    <cellStyle name="40% - Accent1 8" xfId="705"/>
    <cellStyle name="40% - Accent2" xfId="8" builtinId="35" customBuiltin="1"/>
    <cellStyle name="40% - Accent2 2" xfId="283"/>
    <cellStyle name="40% - Accent2 2 2" xfId="643"/>
    <cellStyle name="40% - Accent2 2 2 2" xfId="870"/>
    <cellStyle name="40% - Accent2 2 3" xfId="786"/>
    <cellStyle name="40% - Accent2 3" xfId="406"/>
    <cellStyle name="40% - Accent2 3 2" xfId="652"/>
    <cellStyle name="40% - Accent2 3 2 2" xfId="879"/>
    <cellStyle name="40% - Accent2 3 3" xfId="799"/>
    <cellStyle name="40% - Accent2 4" xfId="449"/>
    <cellStyle name="40% - Accent2 4 2" xfId="665"/>
    <cellStyle name="40% - Accent2 4 2 2" xfId="892"/>
    <cellStyle name="40% - Accent2 4 3" xfId="812"/>
    <cellStyle name="40% - Accent2 5" xfId="498"/>
    <cellStyle name="40% - Accent2 5 2" xfId="678"/>
    <cellStyle name="40% - Accent2 5 2 2" xfId="905"/>
    <cellStyle name="40% - Accent2 5 3" xfId="825"/>
    <cellStyle name="40% - Accent2 6" xfId="534"/>
    <cellStyle name="40% - Accent2 6 2" xfId="691"/>
    <cellStyle name="40% - Accent2 6 2 2" xfId="918"/>
    <cellStyle name="40% - Accent2 6 3" xfId="839"/>
    <cellStyle name="40% - Accent2 7" xfId="581"/>
    <cellStyle name="40% - Accent2 7 2" xfId="853"/>
    <cellStyle name="40% - Accent2 8" xfId="708"/>
    <cellStyle name="40% - Accent3" xfId="9" builtinId="39" customBuiltin="1"/>
    <cellStyle name="40% - Accent3 2" xfId="254"/>
    <cellStyle name="40% - Accent3 2 2" xfId="640"/>
    <cellStyle name="40% - Accent3 2 2 2" xfId="868"/>
    <cellStyle name="40% - Accent3 2 3" xfId="784"/>
    <cellStyle name="40% - Accent3 3" xfId="409"/>
    <cellStyle name="40% - Accent3 3 2" xfId="654"/>
    <cellStyle name="40% - Accent3 3 2 2" xfId="881"/>
    <cellStyle name="40% - Accent3 3 3" xfId="801"/>
    <cellStyle name="40% - Accent3 4" xfId="452"/>
    <cellStyle name="40% - Accent3 4 2" xfId="667"/>
    <cellStyle name="40% - Accent3 4 2 2" xfId="894"/>
    <cellStyle name="40% - Accent3 4 3" xfId="814"/>
    <cellStyle name="40% - Accent3 5" xfId="501"/>
    <cellStyle name="40% - Accent3 5 2" xfId="680"/>
    <cellStyle name="40% - Accent3 5 2 2" xfId="907"/>
    <cellStyle name="40% - Accent3 5 3" xfId="827"/>
    <cellStyle name="40% - Accent3 6" xfId="537"/>
    <cellStyle name="40% - Accent3 6 2" xfId="693"/>
    <cellStyle name="40% - Accent3 6 2 2" xfId="920"/>
    <cellStyle name="40% - Accent3 6 3" xfId="841"/>
    <cellStyle name="40% - Accent3 7" xfId="584"/>
    <cellStyle name="40% - Accent3 7 2" xfId="855"/>
    <cellStyle name="40% - Accent3 8" xfId="711"/>
    <cellStyle name="40% - Accent4" xfId="10" builtinId="43" customBuiltin="1"/>
    <cellStyle name="40% - Accent4 2" xfId="249"/>
    <cellStyle name="40% - Accent4 2 2" xfId="638"/>
    <cellStyle name="40% - Accent4 2 2 2" xfId="866"/>
    <cellStyle name="40% - Accent4 2 3" xfId="782"/>
    <cellStyle name="40% - Accent4 3" xfId="412"/>
    <cellStyle name="40% - Accent4 3 2" xfId="656"/>
    <cellStyle name="40% - Accent4 3 2 2" xfId="883"/>
    <cellStyle name="40% - Accent4 3 3" xfId="803"/>
    <cellStyle name="40% - Accent4 4" xfId="455"/>
    <cellStyle name="40% - Accent4 4 2" xfId="669"/>
    <cellStyle name="40% - Accent4 4 2 2" xfId="896"/>
    <cellStyle name="40% - Accent4 4 3" xfId="816"/>
    <cellStyle name="40% - Accent4 5" xfId="504"/>
    <cellStyle name="40% - Accent4 5 2" xfId="682"/>
    <cellStyle name="40% - Accent4 5 2 2" xfId="909"/>
    <cellStyle name="40% - Accent4 5 3" xfId="829"/>
    <cellStyle name="40% - Accent4 6" xfId="540"/>
    <cellStyle name="40% - Accent4 6 2" xfId="695"/>
    <cellStyle name="40% - Accent4 6 2 2" xfId="922"/>
    <cellStyle name="40% - Accent4 6 3" xfId="843"/>
    <cellStyle name="40% - Accent4 7" xfId="587"/>
    <cellStyle name="40% - Accent4 7 2" xfId="857"/>
    <cellStyle name="40% - Accent4 8" xfId="714"/>
    <cellStyle name="40% - Accent5" xfId="11" builtinId="47" customBuiltin="1"/>
    <cellStyle name="40% - Accent5 2" xfId="244"/>
    <cellStyle name="40% - Accent5 2 2" xfId="636"/>
    <cellStyle name="40% - Accent5 2 2 2" xfId="864"/>
    <cellStyle name="40% - Accent5 2 3" xfId="780"/>
    <cellStyle name="40% - Accent5 3" xfId="416"/>
    <cellStyle name="40% - Accent5 3 2" xfId="658"/>
    <cellStyle name="40% - Accent5 3 2 2" xfId="885"/>
    <cellStyle name="40% - Accent5 3 3" xfId="805"/>
    <cellStyle name="40% - Accent5 4" xfId="458"/>
    <cellStyle name="40% - Accent5 4 2" xfId="671"/>
    <cellStyle name="40% - Accent5 4 2 2" xfId="898"/>
    <cellStyle name="40% - Accent5 4 3" xfId="818"/>
    <cellStyle name="40% - Accent5 5" xfId="507"/>
    <cellStyle name="40% - Accent5 5 2" xfId="684"/>
    <cellStyle name="40% - Accent5 5 2 2" xfId="911"/>
    <cellStyle name="40% - Accent5 5 3" xfId="831"/>
    <cellStyle name="40% - Accent5 6" xfId="543"/>
    <cellStyle name="40% - Accent5 6 2" xfId="697"/>
    <cellStyle name="40% - Accent5 6 2 2" xfId="924"/>
    <cellStyle name="40% - Accent5 6 3" xfId="845"/>
    <cellStyle name="40% - Accent5 7" xfId="590"/>
    <cellStyle name="40% - Accent5 7 2" xfId="859"/>
    <cellStyle name="40% - Accent5 8" xfId="718"/>
    <cellStyle name="40% - Accent6" xfId="12" builtinId="51" customBuiltin="1"/>
    <cellStyle name="40% - Accent6 2" xfId="238"/>
    <cellStyle name="40% - Accent6 2 2" xfId="634"/>
    <cellStyle name="40% - Accent6 2 2 2" xfId="862"/>
    <cellStyle name="40% - Accent6 2 3" xfId="778"/>
    <cellStyle name="40% - Accent6 3" xfId="420"/>
    <cellStyle name="40% - Accent6 3 2" xfId="660"/>
    <cellStyle name="40% - Accent6 3 2 2" xfId="887"/>
    <cellStyle name="40% - Accent6 3 3" xfId="807"/>
    <cellStyle name="40% - Accent6 4" xfId="462"/>
    <cellStyle name="40% - Accent6 4 2" xfId="673"/>
    <cellStyle name="40% - Accent6 4 2 2" xfId="900"/>
    <cellStyle name="40% - Accent6 4 3" xfId="820"/>
    <cellStyle name="40% - Accent6 5" xfId="510"/>
    <cellStyle name="40% - Accent6 5 2" xfId="686"/>
    <cellStyle name="40% - Accent6 5 2 2" xfId="913"/>
    <cellStyle name="40% - Accent6 5 3" xfId="833"/>
    <cellStyle name="40% - Accent6 6" xfId="547"/>
    <cellStyle name="40% - Accent6 6 2" xfId="699"/>
    <cellStyle name="40% - Accent6 6 2 2" xfId="926"/>
    <cellStyle name="40% - Accent6 6 3" xfId="847"/>
    <cellStyle name="40% - Accent6 7" xfId="594"/>
    <cellStyle name="40% - Accent6 7 2" xfId="861"/>
    <cellStyle name="40% - Accent6 8" xfId="721"/>
    <cellStyle name="60% - Accent1" xfId="13" builtinId="32" customBuiltin="1"/>
    <cellStyle name="60% - Accent1 2" xfId="286"/>
    <cellStyle name="60% - Accent2" xfId="14" builtinId="36" customBuiltin="1"/>
    <cellStyle name="60% - Accent2 2" xfId="282"/>
    <cellStyle name="60% - Accent3" xfId="15" builtinId="40" customBuiltin="1"/>
    <cellStyle name="60% - Accent3 2" xfId="253"/>
    <cellStyle name="60% - Accent4" xfId="16" builtinId="44" customBuiltin="1"/>
    <cellStyle name="60% - Accent4 2" xfId="248"/>
    <cellStyle name="60% - Accent5" xfId="17" builtinId="48" customBuiltin="1"/>
    <cellStyle name="60% - Accent5 2" xfId="242"/>
    <cellStyle name="60% - Accent6" xfId="18" builtinId="52" customBuiltin="1"/>
    <cellStyle name="60% - Accent6 2" xfId="237"/>
    <cellStyle name="Accent1" xfId="19" builtinId="29" customBuiltin="1"/>
    <cellStyle name="Accent1 - 20%" xfId="20"/>
    <cellStyle name="Accent1 - 20% 2" xfId="107"/>
    <cellStyle name="Accent1 - 40%" xfId="21"/>
    <cellStyle name="Accent1 - 40% 2" xfId="108"/>
    <cellStyle name="Accent1 - 60%" xfId="22"/>
    <cellStyle name="Accent1 - 60% 2" xfId="109"/>
    <cellStyle name="Accent1 10" xfId="433"/>
    <cellStyle name="Accent1 11" xfId="425"/>
    <cellStyle name="Accent1 12" xfId="440"/>
    <cellStyle name="Accent1 13" xfId="443"/>
    <cellStyle name="Accent1 14" xfId="459"/>
    <cellStyle name="Accent1 15" xfId="493"/>
    <cellStyle name="Accent1 16" xfId="511"/>
    <cellStyle name="Accent1 17" xfId="521"/>
    <cellStyle name="Accent1 18" xfId="528"/>
    <cellStyle name="Accent1 19" xfId="544"/>
    <cellStyle name="Accent1 2" xfId="289"/>
    <cellStyle name="Accent1 20" xfId="575"/>
    <cellStyle name="Accent1 21" xfId="591"/>
    <cellStyle name="Accent1 22" xfId="703"/>
    <cellStyle name="Accent1 23" xfId="715"/>
    <cellStyle name="Accent1 3" xfId="199"/>
    <cellStyle name="Accent1 4" xfId="279"/>
    <cellStyle name="Accent1 5" xfId="335"/>
    <cellStyle name="Accent1 6" xfId="347"/>
    <cellStyle name="Accent1 7" xfId="352"/>
    <cellStyle name="Accent1 8" xfId="400"/>
    <cellStyle name="Accent1 9" xfId="417"/>
    <cellStyle name="Accent2" xfId="23" builtinId="33" customBuiltin="1"/>
    <cellStyle name="Accent2 - 20%" xfId="24"/>
    <cellStyle name="Accent2 - 20% 2" xfId="110"/>
    <cellStyle name="Accent2 - 40%" xfId="25"/>
    <cellStyle name="Accent2 - 40% 2" xfId="111"/>
    <cellStyle name="Accent2 - 60%" xfId="26"/>
    <cellStyle name="Accent2 - 60% 2" xfId="112"/>
    <cellStyle name="Accent2 10" xfId="423"/>
    <cellStyle name="Accent2 11" xfId="422"/>
    <cellStyle name="Accent2 12" xfId="435"/>
    <cellStyle name="Accent2 13" xfId="447"/>
    <cellStyle name="Accent2 14" xfId="446"/>
    <cellStyle name="Accent2 15" xfId="496"/>
    <cellStyle name="Accent2 16" xfId="512"/>
    <cellStyle name="Accent2 17" xfId="514"/>
    <cellStyle name="Accent2 18" xfId="532"/>
    <cellStyle name="Accent2 19" xfId="531"/>
    <cellStyle name="Accent2 2" xfId="285"/>
    <cellStyle name="Accent2 20" xfId="579"/>
    <cellStyle name="Accent2 21" xfId="578"/>
    <cellStyle name="Accent2 22" xfId="706"/>
    <cellStyle name="Accent2 23" xfId="722"/>
    <cellStyle name="Accent2 3" xfId="258"/>
    <cellStyle name="Accent2 4" xfId="260"/>
    <cellStyle name="Accent2 5" xfId="276"/>
    <cellStyle name="Accent2 6" xfId="303"/>
    <cellStyle name="Accent2 7" xfId="265"/>
    <cellStyle name="Accent2 8" xfId="404"/>
    <cellStyle name="Accent2 9" xfId="403"/>
    <cellStyle name="Accent3" xfId="27" builtinId="37" customBuiltin="1"/>
    <cellStyle name="Accent3 - 20%" xfId="28"/>
    <cellStyle name="Accent3 - 20% 2" xfId="114"/>
    <cellStyle name="Accent3 - 40%" xfId="29"/>
    <cellStyle name="Accent3 - 40% 2" xfId="115"/>
    <cellStyle name="Accent3 - 60%" xfId="30"/>
    <cellStyle name="Accent3 - 60% 2" xfId="116"/>
    <cellStyle name="Accent3 10" xfId="261"/>
    <cellStyle name="Accent3 11" xfId="264"/>
    <cellStyle name="Accent3 12" xfId="263"/>
    <cellStyle name="Accent3 13" xfId="362"/>
    <cellStyle name="Accent3 14" xfId="197"/>
    <cellStyle name="Accent3 15" xfId="407"/>
    <cellStyle name="Accent3 16" xfId="424"/>
    <cellStyle name="Accent3 17" xfId="427"/>
    <cellStyle name="Accent3 18" xfId="413"/>
    <cellStyle name="Accent3 19" xfId="436"/>
    <cellStyle name="Accent3 2" xfId="113"/>
    <cellStyle name="Accent3 20" xfId="450"/>
    <cellStyle name="Accent3 21" xfId="463"/>
    <cellStyle name="Accent3 22" xfId="467"/>
    <cellStyle name="Accent3 23" xfId="476"/>
    <cellStyle name="Accent3 24" xfId="477"/>
    <cellStyle name="Accent3 25" xfId="486"/>
    <cellStyle name="Accent3 26" xfId="491"/>
    <cellStyle name="Accent3 27" xfId="499"/>
    <cellStyle name="Accent3 28" xfId="515"/>
    <cellStyle name="Accent3 29" xfId="517"/>
    <cellStyle name="Accent3 3" xfId="183"/>
    <cellStyle name="Accent3 30" xfId="535"/>
    <cellStyle name="Accent3 31" xfId="548"/>
    <cellStyle name="Accent3 32" xfId="523"/>
    <cellStyle name="Accent3 33" xfId="527"/>
    <cellStyle name="Accent3 34" xfId="559"/>
    <cellStyle name="Accent3 35" xfId="562"/>
    <cellStyle name="Accent3 36" xfId="566"/>
    <cellStyle name="Accent3 37" xfId="573"/>
    <cellStyle name="Accent3 38" xfId="582"/>
    <cellStyle name="Accent3 39" xfId="595"/>
    <cellStyle name="Accent3 4" xfId="194"/>
    <cellStyle name="Accent3 40" xfId="599"/>
    <cellStyle name="Accent3 41" xfId="605"/>
    <cellStyle name="Accent3 42" xfId="625"/>
    <cellStyle name="Accent3 43" xfId="604"/>
    <cellStyle name="Accent3 44" xfId="619"/>
    <cellStyle name="Accent3 45" xfId="630"/>
    <cellStyle name="Accent3 46" xfId="620"/>
    <cellStyle name="Accent3 47" xfId="709"/>
    <cellStyle name="Accent3 48" xfId="723"/>
    <cellStyle name="Accent3 49" xfId="728"/>
    <cellStyle name="Accent3 5" xfId="185"/>
    <cellStyle name="Accent3 50" xfId="738"/>
    <cellStyle name="Accent3 51" xfId="750"/>
    <cellStyle name="Accent3 52" xfId="739"/>
    <cellStyle name="Accent3 53" xfId="753"/>
    <cellStyle name="Accent3 54" xfId="769"/>
    <cellStyle name="Accent3 55" xfId="751"/>
    <cellStyle name="Accent3 56" xfId="770"/>
    <cellStyle name="Accent3 6" xfId="202"/>
    <cellStyle name="Accent3 7" xfId="251"/>
    <cellStyle name="Accent3 8" xfId="198"/>
    <cellStyle name="Accent3 9" xfId="281"/>
    <cellStyle name="Accent4" xfId="31" builtinId="41" customBuiltin="1"/>
    <cellStyle name="Accent4 - 20%" xfId="32"/>
    <cellStyle name="Accent4 - 20% 2" xfId="118"/>
    <cellStyle name="Accent4 - 40%" xfId="33"/>
    <cellStyle name="Accent4 - 40% 2" xfId="119"/>
    <cellStyle name="Accent4 - 60%" xfId="34"/>
    <cellStyle name="Accent4 - 60% 2" xfId="120"/>
    <cellStyle name="Accent4 10" xfId="262"/>
    <cellStyle name="Accent4 11" xfId="278"/>
    <cellStyle name="Accent4 12" xfId="334"/>
    <cellStyle name="Accent4 13" xfId="363"/>
    <cellStyle name="Accent4 14" xfId="364"/>
    <cellStyle name="Accent4 15" xfId="410"/>
    <cellStyle name="Accent4 16" xfId="426"/>
    <cellStyle name="Accent4 17" xfId="431"/>
    <cellStyle name="Accent4 18" xfId="429"/>
    <cellStyle name="Accent4 19" xfId="439"/>
    <cellStyle name="Accent4 2" xfId="117"/>
    <cellStyle name="Accent4 20" xfId="453"/>
    <cellStyle name="Accent4 21" xfId="464"/>
    <cellStyle name="Accent4 22" xfId="468"/>
    <cellStyle name="Accent4 23" xfId="475"/>
    <cellStyle name="Accent4 24" xfId="478"/>
    <cellStyle name="Accent4 25" xfId="485"/>
    <cellStyle name="Accent4 26" xfId="490"/>
    <cellStyle name="Accent4 27" xfId="502"/>
    <cellStyle name="Accent4 28" xfId="516"/>
    <cellStyle name="Accent4 29" xfId="520"/>
    <cellStyle name="Accent4 3" xfId="184"/>
    <cellStyle name="Accent4 30" xfId="538"/>
    <cellStyle name="Accent4 31" xfId="550"/>
    <cellStyle name="Accent4 32" xfId="525"/>
    <cellStyle name="Accent4 33" xfId="553"/>
    <cellStyle name="Accent4 34" xfId="558"/>
    <cellStyle name="Accent4 35" xfId="563"/>
    <cellStyle name="Accent4 36" xfId="567"/>
    <cellStyle name="Accent4 37" xfId="572"/>
    <cellStyle name="Accent4 38" xfId="585"/>
    <cellStyle name="Accent4 39" xfId="596"/>
    <cellStyle name="Accent4 4" xfId="193"/>
    <cellStyle name="Accent4 40" xfId="600"/>
    <cellStyle name="Accent4 41" xfId="607"/>
    <cellStyle name="Accent4 42" xfId="624"/>
    <cellStyle name="Accent4 43" xfId="606"/>
    <cellStyle name="Accent4 44" xfId="617"/>
    <cellStyle name="Accent4 45" xfId="629"/>
    <cellStyle name="Accent4 46" xfId="618"/>
    <cellStyle name="Accent4 47" xfId="712"/>
    <cellStyle name="Accent4 48" xfId="724"/>
    <cellStyle name="Accent4 49" xfId="729"/>
    <cellStyle name="Accent4 5" xfId="187"/>
    <cellStyle name="Accent4 50" xfId="740"/>
    <cellStyle name="Accent4 51" xfId="749"/>
    <cellStyle name="Accent4 52" xfId="741"/>
    <cellStyle name="Accent4 53" xfId="754"/>
    <cellStyle name="Accent4 54" xfId="767"/>
    <cellStyle name="Accent4 55" xfId="752"/>
    <cellStyle name="Accent4 56" xfId="768"/>
    <cellStyle name="Accent4 6" xfId="204"/>
    <cellStyle name="Accent4 7" xfId="247"/>
    <cellStyle name="Accent4 8" xfId="201"/>
    <cellStyle name="Accent4 9" xfId="252"/>
    <cellStyle name="Accent5" xfId="35" builtinId="45" customBuiltin="1"/>
    <cellStyle name="Accent5 - 20%" xfId="36"/>
    <cellStyle name="Accent5 - 20% 2" xfId="122"/>
    <cellStyle name="Accent5 - 40%" xfId="37"/>
    <cellStyle name="Accent5 - 60%" xfId="38"/>
    <cellStyle name="Accent5 - 60% 2" xfId="123"/>
    <cellStyle name="Accent5 10" xfId="266"/>
    <cellStyle name="Accent5 11" xfId="259"/>
    <cellStyle name="Accent5 12" xfId="196"/>
    <cellStyle name="Accent5 13" xfId="343"/>
    <cellStyle name="Accent5 14" xfId="361"/>
    <cellStyle name="Accent5 15" xfId="414"/>
    <cellStyle name="Accent5 16" xfId="428"/>
    <cellStyle name="Accent5 17" xfId="421"/>
    <cellStyle name="Accent5 18" xfId="437"/>
    <cellStyle name="Accent5 19" xfId="432"/>
    <cellStyle name="Accent5 2" xfId="121"/>
    <cellStyle name="Accent5 20" xfId="456"/>
    <cellStyle name="Accent5 21" xfId="465"/>
    <cellStyle name="Accent5 22" xfId="469"/>
    <cellStyle name="Accent5 23" xfId="474"/>
    <cellStyle name="Accent5 24" xfId="479"/>
    <cellStyle name="Accent5 25" xfId="484"/>
    <cellStyle name="Accent5 26" xfId="489"/>
    <cellStyle name="Accent5 27" xfId="505"/>
    <cellStyle name="Accent5 28" xfId="518"/>
    <cellStyle name="Accent5 29" xfId="513"/>
    <cellStyle name="Accent5 3" xfId="186"/>
    <cellStyle name="Accent5 30" xfId="541"/>
    <cellStyle name="Accent5 31" xfId="551"/>
    <cellStyle name="Accent5 32" xfId="524"/>
    <cellStyle name="Accent5 33" xfId="554"/>
    <cellStyle name="Accent5 34" xfId="557"/>
    <cellStyle name="Accent5 35" xfId="564"/>
    <cellStyle name="Accent5 36" xfId="568"/>
    <cellStyle name="Accent5 37" xfId="571"/>
    <cellStyle name="Accent5 38" xfId="588"/>
    <cellStyle name="Accent5 39" xfId="597"/>
    <cellStyle name="Accent5 4" xfId="192"/>
    <cellStyle name="Accent5 40" xfId="601"/>
    <cellStyle name="Accent5 41" xfId="609"/>
    <cellStyle name="Accent5 42" xfId="623"/>
    <cellStyle name="Accent5 43" xfId="608"/>
    <cellStyle name="Accent5 44" xfId="616"/>
    <cellStyle name="Accent5 45" xfId="628"/>
    <cellStyle name="Accent5 46" xfId="626"/>
    <cellStyle name="Accent5 47" xfId="716"/>
    <cellStyle name="Accent5 48" xfId="725"/>
    <cellStyle name="Accent5 49" xfId="730"/>
    <cellStyle name="Accent5 5" xfId="189"/>
    <cellStyle name="Accent5 50" xfId="742"/>
    <cellStyle name="Accent5 51" xfId="748"/>
    <cellStyle name="Accent5 52" xfId="743"/>
    <cellStyle name="Accent5 53" xfId="756"/>
    <cellStyle name="Accent5 54" xfId="766"/>
    <cellStyle name="Accent5 55" xfId="755"/>
    <cellStyle name="Accent5 56" xfId="765"/>
    <cellStyle name="Accent5 6" xfId="206"/>
    <cellStyle name="Accent5 7" xfId="243"/>
    <cellStyle name="Accent5 8" xfId="205"/>
    <cellStyle name="Accent5 9" xfId="246"/>
    <cellStyle name="Accent6" xfId="39" builtinId="49" customBuiltin="1"/>
    <cellStyle name="Accent6 - 20%" xfId="40"/>
    <cellStyle name="Accent6 - 40%" xfId="41"/>
    <cellStyle name="Accent6 - 40% 2" xfId="125"/>
    <cellStyle name="Accent6 - 60%" xfId="42"/>
    <cellStyle name="Accent6 - 60% 2" xfId="126"/>
    <cellStyle name="Accent6 10" xfId="277"/>
    <cellStyle name="Accent6 11" xfId="333"/>
    <cellStyle name="Accent6 12" xfId="342"/>
    <cellStyle name="Accent6 13" xfId="341"/>
    <cellStyle name="Accent6 14" xfId="357"/>
    <cellStyle name="Accent6 15" xfId="418"/>
    <cellStyle name="Accent6 16" xfId="430"/>
    <cellStyle name="Accent6 17" xfId="434"/>
    <cellStyle name="Accent6 18" xfId="438"/>
    <cellStyle name="Accent6 19" xfId="441"/>
    <cellStyle name="Accent6 2" xfId="124"/>
    <cellStyle name="Accent6 20" xfId="460"/>
    <cellStyle name="Accent6 21" xfId="466"/>
    <cellStyle name="Accent6 22" xfId="470"/>
    <cellStyle name="Accent6 23" xfId="473"/>
    <cellStyle name="Accent6 24" xfId="480"/>
    <cellStyle name="Accent6 25" xfId="483"/>
    <cellStyle name="Accent6 26" xfId="488"/>
    <cellStyle name="Accent6 27" xfId="508"/>
    <cellStyle name="Accent6 28" xfId="519"/>
    <cellStyle name="Accent6 29" xfId="522"/>
    <cellStyle name="Accent6 3" xfId="188"/>
    <cellStyle name="Accent6 30" xfId="545"/>
    <cellStyle name="Accent6 31" xfId="552"/>
    <cellStyle name="Accent6 32" xfId="549"/>
    <cellStyle name="Accent6 33" xfId="555"/>
    <cellStyle name="Accent6 34" xfId="556"/>
    <cellStyle name="Accent6 35" xfId="565"/>
    <cellStyle name="Accent6 36" xfId="569"/>
    <cellStyle name="Accent6 37" xfId="570"/>
    <cellStyle name="Accent6 38" xfId="592"/>
    <cellStyle name="Accent6 39" xfId="598"/>
    <cellStyle name="Accent6 4" xfId="191"/>
    <cellStyle name="Accent6 40" xfId="602"/>
    <cellStyle name="Accent6 41" xfId="611"/>
    <cellStyle name="Accent6 42" xfId="622"/>
    <cellStyle name="Accent6 43" xfId="610"/>
    <cellStyle name="Accent6 44" xfId="615"/>
    <cellStyle name="Accent6 45" xfId="627"/>
    <cellStyle name="Accent6 46" xfId="614"/>
    <cellStyle name="Accent6 47" xfId="719"/>
    <cellStyle name="Accent6 48" xfId="726"/>
    <cellStyle name="Accent6 49" xfId="731"/>
    <cellStyle name="Accent6 5" xfId="190"/>
    <cellStyle name="Accent6 50" xfId="744"/>
    <cellStyle name="Accent6 51" xfId="747"/>
    <cellStyle name="Accent6 52" xfId="745"/>
    <cellStyle name="Accent6 53" xfId="758"/>
    <cellStyle name="Accent6 54" xfId="764"/>
    <cellStyle name="Accent6 55" xfId="757"/>
    <cellStyle name="Accent6 56" xfId="763"/>
    <cellStyle name="Accent6 6" xfId="210"/>
    <cellStyle name="Accent6 7" xfId="239"/>
    <cellStyle name="Accent6 8" xfId="208"/>
    <cellStyle name="Accent6 9" xfId="241"/>
    <cellStyle name="Bad" xfId="43" builtinId="27" customBuiltin="1"/>
    <cellStyle name="Bad 2" xfId="127"/>
    <cellStyle name="Bad 3" xfId="314"/>
    <cellStyle name="Calculation" xfId="44" builtinId="22" customBuiltin="1"/>
    <cellStyle name="Calculation 2" xfId="128"/>
    <cellStyle name="Calculation 3" xfId="302"/>
    <cellStyle name="Check Cell" xfId="45" builtinId="23" customBuiltin="1"/>
    <cellStyle name="Check Cell 2" xfId="129"/>
    <cellStyle name="Check Cell 3" xfId="294"/>
    <cellStyle name="Comma" xfId="46" builtinId="3" customBuiltin="1"/>
    <cellStyle name="Comma [0]" xfId="47" builtinId="6" customBuiltin="1"/>
    <cellStyle name="Comma [0] 2" xfId="221"/>
    <cellStyle name="Comma 10" xfId="229"/>
    <cellStyle name="Comma 11" xfId="215"/>
    <cellStyle name="Comma 12" xfId="230"/>
    <cellStyle name="Comma 13" xfId="214"/>
    <cellStyle name="Comma 14" xfId="231"/>
    <cellStyle name="Comma 15" xfId="213"/>
    <cellStyle name="Comma 16" xfId="232"/>
    <cellStyle name="Comma 17" xfId="212"/>
    <cellStyle name="Comma 18" xfId="233"/>
    <cellStyle name="Comma 19" xfId="211"/>
    <cellStyle name="Comma 2" xfId="222"/>
    <cellStyle name="Comma 20" xfId="234"/>
    <cellStyle name="Comma 21" xfId="209"/>
    <cellStyle name="Comma 22" xfId="235"/>
    <cellStyle name="Comma 23" xfId="256"/>
    <cellStyle name="Comma 24" xfId="236"/>
    <cellStyle name="Comma 25" xfId="207"/>
    <cellStyle name="Comma 26" xfId="316"/>
    <cellStyle name="Comma 27" xfId="336"/>
    <cellStyle name="Comma 28" xfId="312"/>
    <cellStyle name="Comma 29" xfId="337"/>
    <cellStyle name="Comma 3" xfId="218"/>
    <cellStyle name="Comma 30" xfId="308"/>
    <cellStyle name="Comma 31" xfId="338"/>
    <cellStyle name="Comma 32" xfId="300"/>
    <cellStyle name="Comma 33" xfId="339"/>
    <cellStyle name="Comma 34" xfId="296"/>
    <cellStyle name="Comma 35" xfId="340"/>
    <cellStyle name="Comma 36" xfId="345"/>
    <cellStyle name="Comma 37" xfId="366"/>
    <cellStyle name="Comma 38" xfId="358"/>
    <cellStyle name="Comma 39" xfId="369"/>
    <cellStyle name="Comma 4" xfId="227"/>
    <cellStyle name="Comma 40" xfId="359"/>
    <cellStyle name="Comma 41" xfId="370"/>
    <cellStyle name="Comma 42" xfId="373"/>
    <cellStyle name="Comma 43" xfId="389"/>
    <cellStyle name="Comma 44" xfId="371"/>
    <cellStyle name="Comma 45" xfId="390"/>
    <cellStyle name="Comma 46" xfId="381"/>
    <cellStyle name="Comma 47" xfId="376"/>
    <cellStyle name="Comma 48" xfId="387"/>
    <cellStyle name="Comma 49" xfId="372"/>
    <cellStyle name="Comma 5" xfId="217"/>
    <cellStyle name="Comma 50" xfId="380"/>
    <cellStyle name="Comma 51" xfId="385"/>
    <cellStyle name="Comma 52" xfId="392"/>
    <cellStyle name="Comma 53" xfId="397"/>
    <cellStyle name="Comma 54" xfId="391"/>
    <cellStyle name="Comma 55" xfId="398"/>
    <cellStyle name="Comma 56" xfId="471"/>
    <cellStyle name="Comma 57" xfId="472"/>
    <cellStyle name="Comma 58" xfId="481"/>
    <cellStyle name="Comma 59" xfId="482"/>
    <cellStyle name="Comma 6" xfId="257"/>
    <cellStyle name="Comma 60" xfId="487"/>
    <cellStyle name="Comma 61" xfId="603"/>
    <cellStyle name="Comma 62" xfId="612"/>
    <cellStyle name="Comma 63" xfId="621"/>
    <cellStyle name="Comma 64" xfId="613"/>
    <cellStyle name="Comma 65" xfId="631"/>
    <cellStyle name="Comma 66" xfId="642"/>
    <cellStyle name="Comma 67" xfId="746"/>
    <cellStyle name="Comma 68" xfId="760"/>
    <cellStyle name="Comma 69" xfId="762"/>
    <cellStyle name="Comma 7" xfId="216"/>
    <cellStyle name="Comma 70" xfId="759"/>
    <cellStyle name="Comma 71" xfId="761"/>
    <cellStyle name="Comma 72" xfId="771"/>
    <cellStyle name="Comma 73" xfId="773"/>
    <cellStyle name="Comma 74" xfId="774"/>
    <cellStyle name="Comma 75" xfId="793"/>
    <cellStyle name="Comma 76" xfId="848"/>
    <cellStyle name="Comma 77" xfId="928"/>
    <cellStyle name="Comma 78" xfId="931"/>
    <cellStyle name="Comma 79" xfId="933"/>
    <cellStyle name="Comma 8" xfId="228"/>
    <cellStyle name="Comma 80" xfId="930"/>
    <cellStyle name="Comma 81" xfId="777"/>
    <cellStyle name="Comma 9" xfId="223"/>
    <cellStyle name="Currency" xfId="48" builtinId="4" customBuiltin="1"/>
    <cellStyle name="Currency [0]" xfId="49" builtinId="7" customBuiltin="1"/>
    <cellStyle name="Currency [0] 2" xfId="219"/>
    <cellStyle name="Currency 10" xfId="304"/>
    <cellStyle name="Currency 11" xfId="307"/>
    <cellStyle name="Currency 12" xfId="309"/>
    <cellStyle name="Currency 13" xfId="311"/>
    <cellStyle name="Currency 14" xfId="313"/>
    <cellStyle name="Currency 15" xfId="315"/>
    <cellStyle name="Currency 16" xfId="317"/>
    <cellStyle name="Currency 17" xfId="319"/>
    <cellStyle name="Currency 18" xfId="320"/>
    <cellStyle name="Currency 19" xfId="322"/>
    <cellStyle name="Currency 2" xfId="220"/>
    <cellStyle name="Currency 20" xfId="324"/>
    <cellStyle name="Currency 21" xfId="326"/>
    <cellStyle name="Currency 22" xfId="327"/>
    <cellStyle name="Currency 23" xfId="329"/>
    <cellStyle name="Currency 24" xfId="330"/>
    <cellStyle name="Currency 25" xfId="332"/>
    <cellStyle name="Currency 26" xfId="323"/>
    <cellStyle name="Currency 27" xfId="226"/>
    <cellStyle name="Currency 28" xfId="348"/>
    <cellStyle name="Currency 29" xfId="349"/>
    <cellStyle name="Currency 3" xfId="224"/>
    <cellStyle name="Currency 30" xfId="350"/>
    <cellStyle name="Currency 31" xfId="351"/>
    <cellStyle name="Currency 32" xfId="353"/>
    <cellStyle name="Currency 33" xfId="354"/>
    <cellStyle name="Currency 34" xfId="355"/>
    <cellStyle name="Currency 35" xfId="356"/>
    <cellStyle name="Currency 36" xfId="346"/>
    <cellStyle name="Currency 37" xfId="365"/>
    <cellStyle name="Currency 38" xfId="367"/>
    <cellStyle name="Currency 39" xfId="200"/>
    <cellStyle name="Currency 4" xfId="280"/>
    <cellStyle name="Currency 40" xfId="368"/>
    <cellStyle name="Currency 41" xfId="344"/>
    <cellStyle name="Currency 42" xfId="375"/>
    <cellStyle name="Currency 43" xfId="388"/>
    <cellStyle name="Currency 44" xfId="382"/>
    <cellStyle name="Currency 45" xfId="374"/>
    <cellStyle name="Currency 46" xfId="379"/>
    <cellStyle name="Currency 47" xfId="377"/>
    <cellStyle name="Currency 48" xfId="378"/>
    <cellStyle name="Currency 49" xfId="386"/>
    <cellStyle name="Currency 5" xfId="295"/>
    <cellStyle name="Currency 50" xfId="383"/>
    <cellStyle name="Currency 51" xfId="384"/>
    <cellStyle name="Currency 52" xfId="394"/>
    <cellStyle name="Currency 53" xfId="396"/>
    <cellStyle name="Currency 54" xfId="395"/>
    <cellStyle name="Currency 55" xfId="393"/>
    <cellStyle name="Currency 56" xfId="632"/>
    <cellStyle name="Currency 57" xfId="633"/>
    <cellStyle name="Currency 58" xfId="772"/>
    <cellStyle name="Currency 59" xfId="775"/>
    <cellStyle name="Currency 6" xfId="297"/>
    <cellStyle name="Currency 60" xfId="792"/>
    <cellStyle name="Currency 61" xfId="776"/>
    <cellStyle name="Currency 62" xfId="791"/>
    <cellStyle name="Currency 63" xfId="794"/>
    <cellStyle name="Currency 64" xfId="929"/>
    <cellStyle name="Currency 65" xfId="835"/>
    <cellStyle name="Currency 66" xfId="927"/>
    <cellStyle name="Currency 67" xfId="932"/>
    <cellStyle name="Currency 7" xfId="299"/>
    <cellStyle name="Currency 8" xfId="301"/>
    <cellStyle name="Currency 9" xfId="225"/>
    <cellStyle name="Emphasis 1" xfId="130"/>
    <cellStyle name="Emphasis 2" xfId="131"/>
    <cellStyle name="Emphasis 3" xfId="132"/>
    <cellStyle name="Explanatory Text" xfId="50" builtinId="53" customBuiltin="1"/>
    <cellStyle name="Explanatory Text 2" xfId="291"/>
    <cellStyle name="Good" xfId="51" builtinId="26" customBuiltin="1"/>
    <cellStyle name="Good 2" xfId="133"/>
    <cellStyle name="Good 3" xfId="318"/>
    <cellStyle name="Heading 1" xfId="52" builtinId="16" customBuiltin="1"/>
    <cellStyle name="Heading 1 2" xfId="331"/>
    <cellStyle name="Heading 2" xfId="53" builtinId="17" customBuiltin="1"/>
    <cellStyle name="Heading 2 2" xfId="134"/>
    <cellStyle name="Heading 2 3" xfId="328"/>
    <cellStyle name="Heading 3" xfId="54" builtinId="18" customBuiltin="1"/>
    <cellStyle name="Heading 3 2" xfId="135"/>
    <cellStyle name="Heading 3 3" xfId="325"/>
    <cellStyle name="Heading 4" xfId="55" builtinId="19" customBuiltin="1"/>
    <cellStyle name="Heading 4 2" xfId="321"/>
    <cellStyle name="Input" xfId="56" builtinId="20" customBuiltin="1"/>
    <cellStyle name="Input 2" xfId="136"/>
    <cellStyle name="Input 3" xfId="306"/>
    <cellStyle name="Linked Cell" xfId="57" builtinId="24" customBuiltin="1"/>
    <cellStyle name="Linked Cell 2" xfId="137"/>
    <cellStyle name="Linked Cell 3" xfId="298"/>
    <cellStyle name="Neutral" xfId="58" builtinId="28" customBuiltin="1"/>
    <cellStyle name="Neutral 2" xfId="138"/>
    <cellStyle name="Neutral 3" xfId="310"/>
    <cellStyle name="Normal" xfId="0" builtinId="0" customBuiltin="1"/>
    <cellStyle name="Normal 2" xfId="105"/>
    <cellStyle name="Normal 2 2" xfId="360"/>
    <cellStyle name="Normal 3" xfId="106"/>
    <cellStyle name="Normal 4" xfId="560"/>
    <cellStyle name="Normal 5" xfId="561"/>
    <cellStyle name="Normal 5 2" xfId="700"/>
    <cellStyle name="Normal 6" xfId="701"/>
    <cellStyle name="Normal 7" xfId="727"/>
    <cellStyle name="Normal_Q4 CBS &amp; REI" xfId="59"/>
    <cellStyle name="Note" xfId="60" builtinId="10" customBuiltin="1"/>
    <cellStyle name="Note 10" xfId="702"/>
    <cellStyle name="Note 11" xfId="732"/>
    <cellStyle name="Note 2" xfId="139"/>
    <cellStyle name="Note 3" xfId="203"/>
    <cellStyle name="Note 4" xfId="292"/>
    <cellStyle name="Note 4 2" xfId="647"/>
    <cellStyle name="Note 4 2 2" xfId="874"/>
    <cellStyle name="Note 4 3" xfId="790"/>
    <cellStyle name="Note 5" xfId="399"/>
    <cellStyle name="Note 5 2" xfId="648"/>
    <cellStyle name="Note 5 2 2" xfId="875"/>
    <cellStyle name="Note 5 3" xfId="795"/>
    <cellStyle name="Note 6" xfId="442"/>
    <cellStyle name="Note 6 2" xfId="661"/>
    <cellStyle name="Note 6 2 2" xfId="888"/>
    <cellStyle name="Note 6 3" xfId="808"/>
    <cellStyle name="Note 7" xfId="492"/>
    <cellStyle name="Note 7 2" xfId="674"/>
    <cellStyle name="Note 7 2 2" xfId="901"/>
    <cellStyle name="Note 7 3" xfId="821"/>
    <cellStyle name="Note 8" xfId="526"/>
    <cellStyle name="Note 8 2" xfId="687"/>
    <cellStyle name="Note 8 2 2" xfId="914"/>
    <cellStyle name="Note 8 3" xfId="834"/>
    <cellStyle name="Note 9" xfId="574"/>
    <cellStyle name="Note 9 2" xfId="849"/>
    <cellStyle name="Output" xfId="61" builtinId="21" customBuiltin="1"/>
    <cellStyle name="Output 2" xfId="140"/>
    <cellStyle name="Output 3" xfId="305"/>
    <cellStyle name="Percent" xfId="62" builtinId="5"/>
    <cellStyle name="SAPBEXaggData" xfId="63"/>
    <cellStyle name="SAPBEXaggData 2" xfId="141"/>
    <cellStyle name="SAPBEXaggDataEmph" xfId="64"/>
    <cellStyle name="SAPBEXaggDataEmph 2" xfId="142"/>
    <cellStyle name="SAPBEXaggItem" xfId="65"/>
    <cellStyle name="SAPBEXaggItem 2" xfId="143"/>
    <cellStyle name="SAPBEXaggItemX" xfId="66"/>
    <cellStyle name="SAPBEXaggItemX 2" xfId="144"/>
    <cellStyle name="SAPBEXchaText" xfId="67"/>
    <cellStyle name="SAPBEXchaText 2" xfId="145"/>
    <cellStyle name="SAPBEXexcBad7" xfId="68"/>
    <cellStyle name="SAPBEXexcBad7 2" xfId="146"/>
    <cellStyle name="SAPBEXexcBad8" xfId="69"/>
    <cellStyle name="SAPBEXexcBad8 2" xfId="147"/>
    <cellStyle name="SAPBEXexcBad9" xfId="70"/>
    <cellStyle name="SAPBEXexcBad9 2" xfId="148"/>
    <cellStyle name="SAPBEXexcCritical4" xfId="71"/>
    <cellStyle name="SAPBEXexcCritical4 2" xfId="149"/>
    <cellStyle name="SAPBEXexcCritical5" xfId="72"/>
    <cellStyle name="SAPBEXexcCritical5 2" xfId="150"/>
    <cellStyle name="SAPBEXexcCritical6" xfId="73"/>
    <cellStyle name="SAPBEXexcCritical6 2" xfId="151"/>
    <cellStyle name="SAPBEXexcGood1" xfId="74"/>
    <cellStyle name="SAPBEXexcGood1 2" xfId="152"/>
    <cellStyle name="SAPBEXexcGood2" xfId="75"/>
    <cellStyle name="SAPBEXexcGood2 2" xfId="153"/>
    <cellStyle name="SAPBEXexcGood3" xfId="76"/>
    <cellStyle name="SAPBEXexcGood3 2" xfId="154"/>
    <cellStyle name="SAPBEXfilterDrill" xfId="77"/>
    <cellStyle name="SAPBEXfilterDrill 2" xfId="155"/>
    <cellStyle name="SAPBEXfilterItem" xfId="78"/>
    <cellStyle name="SAPBEXfilterItem 2" xfId="156"/>
    <cellStyle name="SAPBEXfilterText" xfId="79"/>
    <cellStyle name="SAPBEXfilterText 2" xfId="157"/>
    <cellStyle name="SAPBEXformats" xfId="80"/>
    <cellStyle name="SAPBEXformats 2" xfId="158"/>
    <cellStyle name="SAPBEXheaderItem" xfId="81"/>
    <cellStyle name="SAPBEXheaderItem 2" xfId="159"/>
    <cellStyle name="SAPBEXheaderText" xfId="82"/>
    <cellStyle name="SAPBEXheaderText 2" xfId="160"/>
    <cellStyle name="SAPBEXHLevel0" xfId="83"/>
    <cellStyle name="SAPBEXHLevel0 2" xfId="161"/>
    <cellStyle name="SAPBEXHLevel0 3" xfId="267"/>
    <cellStyle name="SAPBEXHLevel0X" xfId="84"/>
    <cellStyle name="SAPBEXHLevel0X 2" xfId="162"/>
    <cellStyle name="SAPBEXHLevel0X 3" xfId="268"/>
    <cellStyle name="SAPBEXHLevel0X 4" xfId="733"/>
    <cellStyle name="SAPBEXHLevel1" xfId="85"/>
    <cellStyle name="SAPBEXHLevel1 2" xfId="163"/>
    <cellStyle name="SAPBEXHLevel1 3" xfId="269"/>
    <cellStyle name="SAPBEXHLevel1X" xfId="86"/>
    <cellStyle name="SAPBEXHLevel1X 2" xfId="164"/>
    <cellStyle name="SAPBEXHLevel1X 3" xfId="270"/>
    <cellStyle name="SAPBEXHLevel1X 4" xfId="734"/>
    <cellStyle name="SAPBEXHLevel2" xfId="87"/>
    <cellStyle name="SAPBEXHLevel2 2" xfId="165"/>
    <cellStyle name="SAPBEXHLevel2 3" xfId="271"/>
    <cellStyle name="SAPBEXHLevel2X" xfId="88"/>
    <cellStyle name="SAPBEXHLevel2X 2" xfId="166"/>
    <cellStyle name="SAPBEXHLevel2X 3" xfId="272"/>
    <cellStyle name="SAPBEXHLevel2X 4" xfId="735"/>
    <cellStyle name="SAPBEXHLevel3" xfId="89"/>
    <cellStyle name="SAPBEXHLevel3 2" xfId="167"/>
    <cellStyle name="SAPBEXHLevel3 3" xfId="273"/>
    <cellStyle name="SAPBEXHLevel3X" xfId="90"/>
    <cellStyle name="SAPBEXHLevel3X 2" xfId="168"/>
    <cellStyle name="SAPBEXHLevel3X 3" xfId="274"/>
    <cellStyle name="SAPBEXHLevel3X 4" xfId="736"/>
    <cellStyle name="SAPBEXinputData" xfId="91"/>
    <cellStyle name="SAPBEXinputData 2" xfId="169"/>
    <cellStyle name="SAPBEXinputData 3" xfId="275"/>
    <cellStyle name="SAPBEXinputData 4" xfId="737"/>
    <cellStyle name="SAPBEXItemHeader" xfId="170"/>
    <cellStyle name="SAPBEXresData" xfId="92"/>
    <cellStyle name="SAPBEXresData 2" xfId="171"/>
    <cellStyle name="SAPBEXresDataEmph" xfId="93"/>
    <cellStyle name="SAPBEXresDataEmph 2" xfId="172"/>
    <cellStyle name="SAPBEXresItem" xfId="94"/>
    <cellStyle name="SAPBEXresItem 2" xfId="173"/>
    <cellStyle name="SAPBEXresItemX" xfId="95"/>
    <cellStyle name="SAPBEXresItemX 2" xfId="174"/>
    <cellStyle name="SAPBEXstdData" xfId="96"/>
    <cellStyle name="SAPBEXstdData 2" xfId="175"/>
    <cellStyle name="SAPBEXstdDataEmph" xfId="97"/>
    <cellStyle name="SAPBEXstdDataEmph 2" xfId="176"/>
    <cellStyle name="SAPBEXstdItem" xfId="98"/>
    <cellStyle name="SAPBEXstdItem 2" xfId="177"/>
    <cellStyle name="SAPBEXstdItemX" xfId="99"/>
    <cellStyle name="SAPBEXstdItemX 2" xfId="178"/>
    <cellStyle name="SAPBEXtitle" xfId="100"/>
    <cellStyle name="SAPBEXtitle 2" xfId="179"/>
    <cellStyle name="SAPBEXunassignedItem" xfId="180"/>
    <cellStyle name="SAPBEXundefined" xfId="101"/>
    <cellStyle name="SAPBEXundefined 2" xfId="181"/>
    <cellStyle name="Sheet Title" xfId="102"/>
    <cellStyle name="Title" xfId="195" builtinId="15" customBuiltin="1"/>
    <cellStyle name="Total" xfId="103" builtinId="25" customBuiltin="1"/>
    <cellStyle name="Total 2" xfId="290"/>
    <cellStyle name="Warning Text" xfId="104" builtinId="11" customBuiltin="1"/>
    <cellStyle name="Warning Text 2" xfId="182"/>
    <cellStyle name="Warning Text 3" xfId="2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2012\Reports\External%20Reports\STB%20&amp;%20AAR%20Reporting\R-1\Publish\2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2012\Reports\External%20Reports\STB%20&amp;%20AAR%20Reporting\R-1\Publish\4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2012\Reports\External%20Reports\STB%20&amp;%20AAR%20Reporting\R-1\Publish\22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16"/>
      <sheetName val="210-17"/>
      <sheetName val="210-18"/>
    </sheetNames>
    <sheetDataSet>
      <sheetData sheetId="0">
        <row r="25">
          <cell r="E25">
            <v>19686015</v>
          </cell>
        </row>
        <row r="26">
          <cell r="E26">
            <v>103273</v>
          </cell>
        </row>
        <row r="27">
          <cell r="E27">
            <v>621</v>
          </cell>
        </row>
        <row r="28">
          <cell r="E28">
            <v>172595</v>
          </cell>
        </row>
        <row r="29">
          <cell r="E29">
            <v>0</v>
          </cell>
        </row>
        <row r="30">
          <cell r="E30">
            <v>93543</v>
          </cell>
        </row>
        <row r="31">
          <cell r="E31">
            <v>734828</v>
          </cell>
        </row>
        <row r="32">
          <cell r="E32">
            <v>14947</v>
          </cell>
        </row>
        <row r="37">
          <cell r="E37">
            <v>92392</v>
          </cell>
        </row>
        <row r="39">
          <cell r="E39">
            <v>0</v>
          </cell>
        </row>
        <row r="40">
          <cell r="E40">
            <v>20898214</v>
          </cell>
        </row>
        <row r="42">
          <cell r="E42">
            <v>6490410</v>
          </cell>
        </row>
        <row r="44">
          <cell r="E44">
            <v>20430</v>
          </cell>
        </row>
        <row r="45">
          <cell r="E45">
            <v>90284</v>
          </cell>
        </row>
        <row r="46">
          <cell r="E46">
            <v>0</v>
          </cell>
        </row>
        <row r="47">
          <cell r="E47">
            <v>213</v>
          </cell>
        </row>
        <row r="48">
          <cell r="E48">
            <v>162926</v>
          </cell>
        </row>
        <row r="49">
          <cell r="E49">
            <v>0</v>
          </cell>
        </row>
        <row r="50">
          <cell r="E50">
            <v>1957</v>
          </cell>
        </row>
        <row r="51">
          <cell r="E51">
            <v>0</v>
          </cell>
        </row>
        <row r="52">
          <cell r="E52">
            <v>45801</v>
          </cell>
        </row>
        <row r="54">
          <cell r="E54">
            <v>18139</v>
          </cell>
        </row>
        <row r="55">
          <cell r="E55">
            <v>75576</v>
          </cell>
        </row>
        <row r="59">
          <cell r="E59">
            <v>12615</v>
          </cell>
        </row>
        <row r="62">
          <cell r="E62">
            <v>0</v>
          </cell>
        </row>
        <row r="63">
          <cell r="E63">
            <v>0</v>
          </cell>
        </row>
        <row r="64">
          <cell r="E64">
            <v>33921</v>
          </cell>
        </row>
        <row r="65">
          <cell r="E65">
            <v>0</v>
          </cell>
        </row>
        <row r="67">
          <cell r="E67">
            <v>6859200</v>
          </cell>
        </row>
      </sheetData>
      <sheetData sheetId="1">
        <row r="10">
          <cell r="E10">
            <v>122914</v>
          </cell>
        </row>
        <row r="11">
          <cell r="E11">
            <v>0</v>
          </cell>
        </row>
        <row r="12">
          <cell r="E12">
            <v>216355</v>
          </cell>
        </row>
        <row r="13">
          <cell r="E13">
            <v>3110</v>
          </cell>
        </row>
        <row r="14">
          <cell r="E14">
            <v>342379</v>
          </cell>
        </row>
        <row r="15">
          <cell r="E15">
            <v>6516821</v>
          </cell>
        </row>
        <row r="18">
          <cell r="E18">
            <v>7731</v>
          </cell>
        </row>
        <row r="21">
          <cell r="E21">
            <v>6509090</v>
          </cell>
        </row>
        <row r="24">
          <cell r="E24">
            <v>1437632</v>
          </cell>
        </row>
        <row r="25">
          <cell r="E25">
            <v>171654</v>
          </cell>
        </row>
        <row r="26">
          <cell r="E26">
            <v>20237</v>
          </cell>
        </row>
        <row r="27">
          <cell r="E27">
            <v>823690</v>
          </cell>
        </row>
        <row r="29">
          <cell r="E29">
            <v>4055877</v>
          </cell>
        </row>
        <row r="34">
          <cell r="E34">
            <v>0</v>
          </cell>
        </row>
        <row r="35">
          <cell r="E35">
            <v>4055877</v>
          </cell>
        </row>
        <row r="37">
          <cell r="E37">
            <v>0</v>
          </cell>
        </row>
        <row r="38">
          <cell r="E38">
            <v>0</v>
          </cell>
        </row>
        <row r="39">
          <cell r="E39">
            <v>0</v>
          </cell>
        </row>
        <row r="43">
          <cell r="E43">
            <v>4055877</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
      <sheetName val="410"/>
    </sheetNames>
    <sheetDataSet>
      <sheetData sheetId="0"/>
      <sheetData sheetId="1">
        <row r="106">
          <cell r="K106">
            <v>966756</v>
          </cell>
        </row>
        <row r="107">
          <cell r="K107">
            <v>322270</v>
          </cell>
        </row>
        <row r="108">
          <cell r="K108">
            <v>83179</v>
          </cell>
        </row>
        <row r="121">
          <cell r="K121">
            <v>2536551</v>
          </cell>
        </row>
        <row r="136">
          <cell r="K136">
            <v>430606</v>
          </cell>
        </row>
        <row r="168">
          <cell r="K168">
            <v>69075</v>
          </cell>
        </row>
        <row r="205">
          <cell r="K205">
            <v>109137</v>
          </cell>
        </row>
        <row r="212">
          <cell r="K212">
            <v>3085480</v>
          </cell>
        </row>
        <row r="233">
          <cell r="K233">
            <v>5829157</v>
          </cell>
        </row>
        <row r="262">
          <cell r="K262">
            <v>1003603</v>
          </cell>
        </row>
        <row r="269">
          <cell r="K269">
            <v>70828</v>
          </cell>
        </row>
        <row r="281">
          <cell r="K281">
            <v>346334</v>
          </cell>
        </row>
        <row r="304">
          <cell r="K304">
            <v>407491</v>
          </cell>
        </row>
        <row r="325">
          <cell r="K325">
            <v>1128360</v>
          </cell>
        </row>
        <row r="326">
          <cell r="K326">
            <v>14407804</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20"/>
    </sheetNames>
    <sheetDataSet>
      <sheetData sheetId="0">
        <row r="36">
          <cell r="E36">
            <v>1180000</v>
          </cell>
        </row>
        <row r="37">
          <cell r="E3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7"/>
  <sheetViews>
    <sheetView tabSelected="1" zoomScaleNormal="100" zoomScaleSheetLayoutView="110" workbookViewId="0"/>
  </sheetViews>
  <sheetFormatPr defaultRowHeight="11.25"/>
  <cols>
    <col min="1" max="1" width="50.140625" style="12" customWidth="1"/>
    <col min="2" max="2" width="1" style="12" customWidth="1"/>
    <col min="3" max="3" width="5.28515625" style="12" customWidth="1"/>
    <col min="4" max="5" width="12.85546875" style="12" customWidth="1"/>
    <col min="6" max="6" width="12.85546875" style="50" customWidth="1"/>
    <col min="7" max="7" width="12.85546875" style="12" customWidth="1"/>
    <col min="8" max="8" width="4.42578125" style="12" customWidth="1"/>
    <col min="9" max="9" width="13.5703125" style="12" hidden="1" customWidth="1"/>
    <col min="10" max="10" width="14.28515625" style="12" hidden="1" customWidth="1"/>
    <col min="11" max="11" width="9.140625" style="12" hidden="1" customWidth="1"/>
    <col min="12" max="12" width="1.28515625" style="12" hidden="1" customWidth="1"/>
    <col min="13" max="13" width="9.140625" style="98" hidden="1" customWidth="1"/>
    <col min="14" max="14" width="3.28515625" style="102" hidden="1" customWidth="1"/>
    <col min="15" max="15" width="8.42578125" style="102" hidden="1" customWidth="1"/>
    <col min="16" max="16" width="9.140625" style="98" hidden="1" customWidth="1"/>
    <col min="17" max="16384" width="9.140625" style="12"/>
  </cols>
  <sheetData>
    <row r="1" spans="1:16" ht="12">
      <c r="A1" s="115" t="s">
        <v>99</v>
      </c>
      <c r="B1" s="115"/>
      <c r="C1" s="115"/>
      <c r="D1" s="115"/>
      <c r="E1" s="115"/>
      <c r="F1" s="115"/>
      <c r="G1" s="113" t="s">
        <v>100</v>
      </c>
      <c r="H1" s="1"/>
    </row>
    <row r="2" spans="1:16">
      <c r="A2" s="114" t="s">
        <v>103</v>
      </c>
      <c r="B2" s="96"/>
      <c r="C2" s="96"/>
      <c r="D2" s="96"/>
      <c r="E2" s="96"/>
      <c r="H2" s="1"/>
    </row>
    <row r="3" spans="1:16" s="1" customFormat="1" ht="12.75" customHeight="1">
      <c r="A3" s="1" t="s">
        <v>0</v>
      </c>
      <c r="B3" s="2"/>
      <c r="C3" s="3"/>
      <c r="D3" s="3"/>
      <c r="E3" s="3"/>
      <c r="F3" s="142" t="s">
        <v>101</v>
      </c>
      <c r="G3" s="142"/>
      <c r="M3" s="97"/>
      <c r="N3" s="101"/>
      <c r="O3" s="101"/>
      <c r="P3" s="97"/>
    </row>
    <row r="4" spans="1:16" s="1" customFormat="1" ht="12.75" customHeight="1">
      <c r="A4" s="1" t="s">
        <v>1</v>
      </c>
      <c r="F4" s="142" t="s">
        <v>102</v>
      </c>
      <c r="G4" s="142"/>
      <c r="M4" s="97"/>
      <c r="N4" s="101"/>
      <c r="O4" s="101"/>
      <c r="P4" s="97"/>
    </row>
    <row r="5" spans="1:16" s="1" customFormat="1" ht="12.75" customHeight="1">
      <c r="A5" s="1" t="s">
        <v>2</v>
      </c>
      <c r="J5" s="1">
        <f>1021989-997777</f>
        <v>24212</v>
      </c>
      <c r="M5" s="97"/>
      <c r="N5" s="101"/>
      <c r="O5" s="101"/>
      <c r="P5" s="97"/>
    </row>
    <row r="6" spans="1:16" s="1" customFormat="1" ht="12.75" customHeight="1">
      <c r="C6" s="1" t="s">
        <v>85</v>
      </c>
      <c r="D6" s="3"/>
      <c r="E6" s="6" t="s">
        <v>86</v>
      </c>
      <c r="F6" s="58" t="s">
        <v>115</v>
      </c>
      <c r="G6" s="1" t="s">
        <v>97</v>
      </c>
      <c r="M6" s="97"/>
      <c r="N6" s="101"/>
      <c r="O6" s="101"/>
      <c r="P6" s="97"/>
    </row>
    <row r="7" spans="1:16" s="1" customFormat="1" ht="12.75" customHeight="1">
      <c r="A7" s="4"/>
      <c r="C7" s="1" t="s">
        <v>3</v>
      </c>
      <c r="D7" s="3"/>
      <c r="E7" s="46">
        <v>41547</v>
      </c>
      <c r="F7" s="112" t="s">
        <v>87</v>
      </c>
      <c r="G7" s="54" t="s">
        <v>98</v>
      </c>
      <c r="M7" s="97"/>
      <c r="N7" s="101"/>
      <c r="O7" s="101"/>
      <c r="P7" s="97"/>
    </row>
    <row r="8" spans="1:16" s="1" customFormat="1" ht="6" customHeight="1">
      <c r="C8" s="6"/>
      <c r="D8" s="6"/>
      <c r="E8" s="6"/>
      <c r="F8" s="60"/>
      <c r="G8" s="6"/>
      <c r="M8" s="97"/>
      <c r="N8" s="101"/>
      <c r="O8" s="101"/>
      <c r="P8" s="97"/>
    </row>
    <row r="9" spans="1:16" ht="12.75" customHeight="1" thickBot="1">
      <c r="A9" s="7" t="s">
        <v>4</v>
      </c>
      <c r="B9" s="8"/>
      <c r="C9" s="9"/>
      <c r="D9" s="10" t="s">
        <v>5</v>
      </c>
      <c r="E9" s="11"/>
      <c r="F9" s="111" t="s">
        <v>6</v>
      </c>
      <c r="G9" s="128"/>
      <c r="H9" s="126"/>
    </row>
    <row r="10" spans="1:16" ht="12.75" customHeight="1">
      <c r="A10" s="13" t="s">
        <v>7</v>
      </c>
      <c r="B10" s="5"/>
      <c r="C10" s="14" t="s">
        <v>8</v>
      </c>
      <c r="D10" s="51" t="s">
        <v>9</v>
      </c>
      <c r="E10" s="15" t="s">
        <v>10</v>
      </c>
      <c r="F10" s="51" t="s">
        <v>9</v>
      </c>
      <c r="G10" s="135" t="s">
        <v>10</v>
      </c>
      <c r="H10" s="126"/>
    </row>
    <row r="11" spans="1:16" ht="12.75" customHeight="1">
      <c r="A11" s="16" t="s">
        <v>11</v>
      </c>
      <c r="B11" s="17"/>
      <c r="C11" s="18" t="s">
        <v>12</v>
      </c>
      <c r="D11" s="52" t="s">
        <v>13</v>
      </c>
      <c r="E11" s="47" t="s">
        <v>14</v>
      </c>
      <c r="F11" s="52" t="s">
        <v>15</v>
      </c>
      <c r="G11" s="134" t="s">
        <v>16</v>
      </c>
      <c r="H11" s="126"/>
    </row>
    <row r="12" spans="1:16" ht="12.75" customHeight="1">
      <c r="A12" s="19" t="s">
        <v>17</v>
      </c>
      <c r="B12" s="20"/>
      <c r="C12" s="21"/>
      <c r="D12" s="49"/>
      <c r="E12" s="48"/>
      <c r="F12" s="49"/>
      <c r="G12" s="133"/>
      <c r="H12" s="126"/>
      <c r="I12" s="91" t="s">
        <v>90</v>
      </c>
      <c r="J12" s="91" t="s">
        <v>89</v>
      </c>
    </row>
    <row r="13" spans="1:16" ht="12.75" customHeight="1">
      <c r="A13" s="22" t="s">
        <v>18</v>
      </c>
      <c r="B13" s="6"/>
      <c r="C13" s="23">
        <v>1</v>
      </c>
      <c r="D13" s="75">
        <v>5250228</v>
      </c>
      <c r="E13" s="106">
        <v>5019351</v>
      </c>
      <c r="F13" s="75">
        <v>15387189</v>
      </c>
      <c r="G13" s="130">
        <v>14755486</v>
      </c>
      <c r="H13" s="126"/>
      <c r="I13" s="92">
        <f>'[1]210-16'!$E$25</f>
        <v>19686015</v>
      </c>
      <c r="J13" s="92">
        <f t="shared" ref="J13:J18" si="0">+F13-I13</f>
        <v>-4298826</v>
      </c>
      <c r="K13" s="96">
        <v>210</v>
      </c>
      <c r="M13" s="99">
        <f>ABS(D13-E13)/E13</f>
        <v>4.5997380936300333E-2</v>
      </c>
      <c r="N13" s="102" t="str">
        <f>IF(M13&gt;0.1,"*","")</f>
        <v/>
      </c>
      <c r="O13" s="105">
        <f>+D13-E13</f>
        <v>230877</v>
      </c>
    </row>
    <row r="14" spans="1:16" ht="12.75" customHeight="1">
      <c r="A14" s="22" t="s">
        <v>19</v>
      </c>
      <c r="B14" s="6"/>
      <c r="C14" s="23">
        <v>2</v>
      </c>
      <c r="D14" s="75">
        <v>28888</v>
      </c>
      <c r="E14" s="106">
        <v>27478</v>
      </c>
      <c r="F14" s="75">
        <v>81477</v>
      </c>
      <c r="G14" s="130">
        <v>77563</v>
      </c>
      <c r="H14" s="126"/>
      <c r="I14" s="92">
        <f>'[1]210-16'!$E$26</f>
        <v>103273</v>
      </c>
      <c r="J14" s="92">
        <f t="shared" si="0"/>
        <v>-21796</v>
      </c>
      <c r="K14" s="96">
        <v>210</v>
      </c>
      <c r="M14" s="99">
        <f t="shared" ref="M14:M61" si="1">ABS(D14-E14)/E14</f>
        <v>5.1313778295363564E-2</v>
      </c>
      <c r="N14" s="102" t="str">
        <f t="shared" ref="N14:N61" si="2">IF(M14&gt;0.1,"*","")</f>
        <v/>
      </c>
      <c r="O14" s="105">
        <f>+D14-E14</f>
        <v>1410</v>
      </c>
    </row>
    <row r="15" spans="1:16" s="50" customFormat="1" ht="12.75" customHeight="1">
      <c r="A15" s="22" t="s">
        <v>20</v>
      </c>
      <c r="B15" s="6"/>
      <c r="C15" s="23">
        <v>3</v>
      </c>
      <c r="D15" s="75">
        <v>45</v>
      </c>
      <c r="E15" s="106">
        <v>109</v>
      </c>
      <c r="F15" s="75">
        <v>235</v>
      </c>
      <c r="G15" s="130">
        <v>145</v>
      </c>
      <c r="H15" s="127"/>
      <c r="I15" s="92">
        <f>'[1]210-16'!$E$27</f>
        <v>621</v>
      </c>
      <c r="J15" s="92">
        <f t="shared" si="0"/>
        <v>-386</v>
      </c>
      <c r="K15" s="96">
        <v>210</v>
      </c>
      <c r="M15" s="99">
        <f t="shared" si="1"/>
        <v>0.58715596330275233</v>
      </c>
      <c r="N15" s="102" t="str">
        <f t="shared" si="2"/>
        <v>*</v>
      </c>
      <c r="O15" s="105">
        <f t="shared" ref="O15:O61" si="3">+D15-E15</f>
        <v>-64</v>
      </c>
      <c r="P15" s="104"/>
    </row>
    <row r="16" spans="1:16" s="50" customFormat="1" ht="12.75" customHeight="1">
      <c r="A16" s="22" t="s">
        <v>21</v>
      </c>
      <c r="B16" s="6"/>
      <c r="C16" s="23">
        <v>4</v>
      </c>
      <c r="D16" s="75">
        <v>283279</v>
      </c>
      <c r="E16" s="106">
        <v>284433</v>
      </c>
      <c r="F16" s="75">
        <v>832564</v>
      </c>
      <c r="G16" s="130">
        <v>811418</v>
      </c>
      <c r="H16" s="127"/>
      <c r="I16" s="92">
        <f>'[1]210-16'!$E$28+'[1]210-16'!$E$29+'[1]210-16'!$E$30+'[1]210-16'!$E$31+'[1]210-16'!$E$37+'[1]210-16'!$E$39</f>
        <v>1093358</v>
      </c>
      <c r="J16" s="92">
        <f t="shared" si="0"/>
        <v>-260794</v>
      </c>
      <c r="K16" s="96">
        <v>210</v>
      </c>
      <c r="M16" s="99">
        <f t="shared" si="1"/>
        <v>4.0571944886845053E-3</v>
      </c>
      <c r="N16" s="102" t="str">
        <f t="shared" si="2"/>
        <v/>
      </c>
      <c r="O16" s="105">
        <f>+D16-E16</f>
        <v>-1154</v>
      </c>
      <c r="P16" s="104"/>
    </row>
    <row r="17" spans="1:17" s="50" customFormat="1" ht="12.75" customHeight="1">
      <c r="A17" s="24" t="s">
        <v>22</v>
      </c>
      <c r="B17" s="25"/>
      <c r="C17" s="26">
        <v>5</v>
      </c>
      <c r="D17" s="75">
        <v>3087</v>
      </c>
      <c r="E17" s="106">
        <v>4938</v>
      </c>
      <c r="F17" s="75">
        <v>10668</v>
      </c>
      <c r="G17" s="130">
        <v>11747</v>
      </c>
      <c r="H17" s="127"/>
      <c r="I17" s="92">
        <f>'[1]210-16'!$E$32</f>
        <v>14947</v>
      </c>
      <c r="J17" s="92">
        <f t="shared" si="0"/>
        <v>-4279</v>
      </c>
      <c r="K17" s="96">
        <v>210</v>
      </c>
      <c r="M17" s="99">
        <f t="shared" si="1"/>
        <v>0.37484811664641554</v>
      </c>
      <c r="N17" s="102" t="str">
        <f t="shared" si="2"/>
        <v>*</v>
      </c>
      <c r="O17" s="105">
        <f t="shared" si="3"/>
        <v>-1851</v>
      </c>
      <c r="P17" s="104"/>
    </row>
    <row r="18" spans="1:17" s="50" customFormat="1" ht="12.75" customHeight="1" thickBot="1">
      <c r="A18" s="24" t="s">
        <v>23</v>
      </c>
      <c r="B18" s="25"/>
      <c r="C18" s="26">
        <v>6</v>
      </c>
      <c r="D18" s="75">
        <f>SUM(D13:D17)</f>
        <v>5565527</v>
      </c>
      <c r="E18" s="75">
        <f>SUM(E13:E17)</f>
        <v>5336309</v>
      </c>
      <c r="F18" s="75">
        <f>SUM(F13:F17)</f>
        <v>16312133</v>
      </c>
      <c r="G18" s="87">
        <f>SUM(G13:G17)</f>
        <v>15656359</v>
      </c>
      <c r="H18" s="127"/>
      <c r="I18" s="93">
        <f>'[1]210-16'!$E$40</f>
        <v>20898214</v>
      </c>
      <c r="J18" s="92">
        <f t="shared" si="0"/>
        <v>-4586081</v>
      </c>
      <c r="K18" s="96">
        <v>210</v>
      </c>
      <c r="M18" s="99">
        <f t="shared" si="1"/>
        <v>4.2954409124359175E-2</v>
      </c>
      <c r="N18" s="102" t="str">
        <f t="shared" si="2"/>
        <v/>
      </c>
      <c r="O18" s="105">
        <f t="shared" si="3"/>
        <v>229218</v>
      </c>
      <c r="P18" s="104"/>
    </row>
    <row r="19" spans="1:17" s="50" customFormat="1" ht="12.75" customHeight="1">
      <c r="A19" s="27" t="s">
        <v>24</v>
      </c>
      <c r="B19" s="28"/>
      <c r="C19" s="29"/>
      <c r="D19" s="77"/>
      <c r="E19" s="68"/>
      <c r="F19" s="77"/>
      <c r="G19" s="61"/>
      <c r="H19" s="127"/>
      <c r="I19" s="92"/>
      <c r="J19" s="92"/>
      <c r="M19" s="99"/>
      <c r="N19" s="102" t="str">
        <f t="shared" si="2"/>
        <v/>
      </c>
      <c r="O19" s="105"/>
      <c r="P19" s="104"/>
    </row>
    <row r="20" spans="1:17" s="50" customFormat="1" ht="12.75" customHeight="1">
      <c r="A20" s="24" t="s">
        <v>25</v>
      </c>
      <c r="B20" s="25"/>
      <c r="C20" s="26">
        <v>7</v>
      </c>
      <c r="D20" s="75">
        <v>365104</v>
      </c>
      <c r="E20" s="106">
        <v>349177</v>
      </c>
      <c r="F20" s="75">
        <v>1084935</v>
      </c>
      <c r="G20" s="130">
        <v>1025355</v>
      </c>
      <c r="H20" s="127"/>
      <c r="I20" s="92">
        <f>'[2]410'!$K$106+'[2]410'!$K$107+'[2]410'!$K$108</f>
        <v>1372205</v>
      </c>
      <c r="J20" s="92">
        <f t="shared" ref="J20:J29" si="4">+F20-I20</f>
        <v>-287270</v>
      </c>
      <c r="K20" s="95">
        <v>410</v>
      </c>
      <c r="M20" s="99">
        <f t="shared" si="1"/>
        <v>4.5612969926427001E-2</v>
      </c>
      <c r="N20" s="102" t="str">
        <f t="shared" si="2"/>
        <v/>
      </c>
      <c r="O20" s="105">
        <f t="shared" si="3"/>
        <v>15927</v>
      </c>
      <c r="P20" s="104"/>
    </row>
    <row r="21" spans="1:17" s="50" customFormat="1" ht="12.75" customHeight="1">
      <c r="A21" s="24" t="s">
        <v>26</v>
      </c>
      <c r="B21" s="25"/>
      <c r="C21" s="26">
        <v>8</v>
      </c>
      <c r="D21" s="75">
        <v>219923</v>
      </c>
      <c r="E21" s="106">
        <v>372272</v>
      </c>
      <c r="F21" s="75">
        <v>866412</v>
      </c>
      <c r="G21" s="130">
        <v>1063887</v>
      </c>
      <c r="H21" s="127"/>
      <c r="I21" s="92">
        <f>+I22-I20</f>
        <v>1164346</v>
      </c>
      <c r="J21" s="92">
        <f t="shared" si="4"/>
        <v>-297934</v>
      </c>
      <c r="K21" s="95">
        <v>410</v>
      </c>
      <c r="M21" s="99">
        <f t="shared" si="1"/>
        <v>0.40924109253449092</v>
      </c>
      <c r="N21" s="102" t="str">
        <f t="shared" si="2"/>
        <v>*</v>
      </c>
      <c r="O21" s="105">
        <f t="shared" si="3"/>
        <v>-152349</v>
      </c>
      <c r="P21" s="104"/>
    </row>
    <row r="22" spans="1:17" s="50" customFormat="1" ht="12.75" customHeight="1">
      <c r="A22" s="24" t="s">
        <v>27</v>
      </c>
      <c r="B22" s="25"/>
      <c r="C22" s="26">
        <v>9</v>
      </c>
      <c r="D22" s="75">
        <f>SUM(D20:D21)</f>
        <v>585027</v>
      </c>
      <c r="E22" s="75">
        <f>SUM(E20:E21)</f>
        <v>721449</v>
      </c>
      <c r="F22" s="75">
        <f>SUM(F20:F21)</f>
        <v>1951347</v>
      </c>
      <c r="G22" s="87">
        <f>SUM(G20:G21)</f>
        <v>2089242</v>
      </c>
      <c r="H22" s="127"/>
      <c r="I22" s="92">
        <f>'[2]410'!$K$121</f>
        <v>2536551</v>
      </c>
      <c r="J22" s="92">
        <f t="shared" si="4"/>
        <v>-585204</v>
      </c>
      <c r="K22" s="95">
        <v>410</v>
      </c>
      <c r="M22" s="99">
        <f t="shared" si="1"/>
        <v>0.18909444742455808</v>
      </c>
      <c r="N22" s="102" t="str">
        <f t="shared" si="2"/>
        <v>*</v>
      </c>
      <c r="O22" s="105">
        <f t="shared" si="3"/>
        <v>-136422</v>
      </c>
      <c r="P22" s="104"/>
    </row>
    <row r="23" spans="1:17" s="50" customFormat="1" ht="12.75" customHeight="1">
      <c r="A23" s="24" t="s">
        <v>28</v>
      </c>
      <c r="B23" s="25"/>
      <c r="C23" s="26">
        <v>10</v>
      </c>
      <c r="D23" s="75">
        <v>139513</v>
      </c>
      <c r="E23" s="106">
        <v>155181</v>
      </c>
      <c r="F23" s="75">
        <v>406781</v>
      </c>
      <c r="G23" s="130">
        <v>448374</v>
      </c>
      <c r="H23" s="127"/>
      <c r="I23" s="92">
        <f>'[2]410'!$K$136+'[2]410'!$K$168+'[2]410'!$K$205</f>
        <v>608818</v>
      </c>
      <c r="J23" s="92">
        <f t="shared" si="4"/>
        <v>-202037</v>
      </c>
      <c r="K23" s="95">
        <v>410</v>
      </c>
      <c r="M23" s="99">
        <f t="shared" si="1"/>
        <v>0.10096596877195017</v>
      </c>
      <c r="N23" s="102" t="str">
        <f t="shared" si="2"/>
        <v>*</v>
      </c>
      <c r="O23" s="105">
        <f t="shared" si="3"/>
        <v>-15668</v>
      </c>
      <c r="P23" s="104"/>
    </row>
    <row r="24" spans="1:17" s="50" customFormat="1" ht="12.75" customHeight="1">
      <c r="A24" s="24" t="s">
        <v>29</v>
      </c>
      <c r="B24" s="25"/>
      <c r="C24" s="26">
        <v>11</v>
      </c>
      <c r="D24" s="75">
        <v>692815</v>
      </c>
      <c r="E24" s="106">
        <v>607754</v>
      </c>
      <c r="F24" s="75">
        <v>1945504</v>
      </c>
      <c r="G24" s="130">
        <v>1805127</v>
      </c>
      <c r="H24" s="127"/>
      <c r="I24" s="92">
        <f>+I25-I23</f>
        <v>2476662</v>
      </c>
      <c r="J24" s="92">
        <f t="shared" si="4"/>
        <v>-531158</v>
      </c>
      <c r="K24" s="95">
        <v>410</v>
      </c>
      <c r="M24" s="99">
        <f t="shared" si="1"/>
        <v>0.13995958891261925</v>
      </c>
      <c r="N24" s="102" t="str">
        <f t="shared" si="2"/>
        <v>*</v>
      </c>
      <c r="O24" s="105">
        <f t="shared" si="3"/>
        <v>85061</v>
      </c>
      <c r="P24" s="104"/>
    </row>
    <row r="25" spans="1:17" s="50" customFormat="1" ht="12.75" customHeight="1">
      <c r="A25" s="24" t="s">
        <v>30</v>
      </c>
      <c r="B25" s="25"/>
      <c r="C25" s="26">
        <v>12</v>
      </c>
      <c r="D25" s="75">
        <f>SUM(D23:D24)</f>
        <v>832328</v>
      </c>
      <c r="E25" s="75">
        <f>SUM(E23:E24)</f>
        <v>762935</v>
      </c>
      <c r="F25" s="75">
        <f>SUM(F23:F24)</f>
        <v>2352285</v>
      </c>
      <c r="G25" s="87">
        <f>SUM(G23:G24)</f>
        <v>2253501</v>
      </c>
      <c r="H25" s="127"/>
      <c r="I25" s="92">
        <f>'[2]410'!$K$212</f>
        <v>3085480</v>
      </c>
      <c r="J25" s="92">
        <f t="shared" si="4"/>
        <v>-733195</v>
      </c>
      <c r="K25" s="95">
        <v>410</v>
      </c>
      <c r="M25" s="99">
        <f t="shared" si="1"/>
        <v>9.0955323848034231E-2</v>
      </c>
      <c r="N25" s="102" t="str">
        <f t="shared" si="2"/>
        <v/>
      </c>
      <c r="O25" s="105">
        <f t="shared" si="3"/>
        <v>69393</v>
      </c>
      <c r="P25" s="104"/>
    </row>
    <row r="26" spans="1:17" s="50" customFormat="1" ht="12.75" customHeight="1">
      <c r="A26" s="24" t="s">
        <v>95</v>
      </c>
      <c r="B26" s="25"/>
      <c r="C26" s="26">
        <v>13</v>
      </c>
      <c r="D26" s="75">
        <v>1911782</v>
      </c>
      <c r="E26" s="106">
        <v>1885207</v>
      </c>
      <c r="F26" s="75">
        <v>5720200</v>
      </c>
      <c r="G26" s="130">
        <v>5510124</v>
      </c>
      <c r="H26" s="127"/>
      <c r="I26" s="92">
        <f>'[2]410'!$K$233+'[2]410'!$K$262+'[2]410'!$K$269</f>
        <v>6903588</v>
      </c>
      <c r="J26" s="92">
        <f t="shared" si="4"/>
        <v>-1183388</v>
      </c>
      <c r="K26" s="95">
        <v>410</v>
      </c>
      <c r="M26" s="99">
        <f t="shared" si="1"/>
        <v>1.409659522800414E-2</v>
      </c>
      <c r="N26" s="102" t="str">
        <f t="shared" si="2"/>
        <v/>
      </c>
      <c r="O26" s="105">
        <f t="shared" si="3"/>
        <v>26575</v>
      </c>
      <c r="P26" s="104"/>
    </row>
    <row r="27" spans="1:17" s="50" customFormat="1" ht="12.75" customHeight="1">
      <c r="A27" s="24" t="s">
        <v>31</v>
      </c>
      <c r="B27" s="25"/>
      <c r="C27" s="26">
        <v>14</v>
      </c>
      <c r="D27" s="75">
        <v>147087</v>
      </c>
      <c r="E27" s="106">
        <v>131110</v>
      </c>
      <c r="F27" s="75">
        <v>435675</v>
      </c>
      <c r="G27" s="130">
        <v>400467</v>
      </c>
      <c r="H27" s="127"/>
      <c r="I27" s="92">
        <f>'[2]410'!$K$281+'[2]410'!$K$304</f>
        <v>753825</v>
      </c>
      <c r="J27" s="92">
        <f t="shared" si="4"/>
        <v>-318150</v>
      </c>
      <c r="K27" s="95">
        <v>410</v>
      </c>
      <c r="M27" s="99">
        <f t="shared" si="1"/>
        <v>0.12185950728396003</v>
      </c>
      <c r="N27" s="102" t="str">
        <f t="shared" si="2"/>
        <v>*</v>
      </c>
      <c r="O27" s="105">
        <f t="shared" si="3"/>
        <v>15977</v>
      </c>
      <c r="P27" s="104"/>
    </row>
    <row r="28" spans="1:17" s="50" customFormat="1" ht="12.75" customHeight="1">
      <c r="A28" s="24" t="s">
        <v>32</v>
      </c>
      <c r="B28" s="25"/>
      <c r="C28" s="26">
        <v>15</v>
      </c>
      <c r="D28" s="75">
        <v>196795</v>
      </c>
      <c r="E28" s="106">
        <v>113521</v>
      </c>
      <c r="F28" s="75">
        <v>576883</v>
      </c>
      <c r="G28" s="130">
        <v>564918</v>
      </c>
      <c r="H28" s="127"/>
      <c r="I28" s="92">
        <f>'[2]410'!$K$325</f>
        <v>1128360</v>
      </c>
      <c r="J28" s="92">
        <f t="shared" si="4"/>
        <v>-551477</v>
      </c>
      <c r="K28" s="95">
        <v>410</v>
      </c>
      <c r="M28" s="99">
        <f t="shared" si="1"/>
        <v>0.73355590595572628</v>
      </c>
      <c r="N28" s="102" t="str">
        <f t="shared" si="2"/>
        <v>*</v>
      </c>
      <c r="O28" s="105">
        <f t="shared" si="3"/>
        <v>83274</v>
      </c>
      <c r="P28" s="104"/>
    </row>
    <row r="29" spans="1:17" s="50" customFormat="1" ht="12.75" customHeight="1">
      <c r="A29" s="24" t="s">
        <v>33</v>
      </c>
      <c r="B29" s="25"/>
      <c r="C29" s="26">
        <v>16</v>
      </c>
      <c r="D29" s="75">
        <f>SUM(D26:D28)+D25+D22</f>
        <v>3673019</v>
      </c>
      <c r="E29" s="75">
        <f>SUM(E26:E28)+E25+E22</f>
        <v>3614222</v>
      </c>
      <c r="F29" s="75">
        <f>SUM(F26:F28)+F25+F22</f>
        <v>11036390</v>
      </c>
      <c r="G29" s="87">
        <f>SUM(G26:G28)+G25+G22</f>
        <v>10818252</v>
      </c>
      <c r="H29" s="127"/>
      <c r="I29" s="92">
        <f>'[2]410'!$K$326</f>
        <v>14407804</v>
      </c>
      <c r="J29" s="92">
        <f t="shared" si="4"/>
        <v>-3371414</v>
      </c>
      <c r="K29" s="95">
        <v>410</v>
      </c>
      <c r="M29" s="99">
        <f t="shared" si="1"/>
        <v>1.6268231447874537E-2</v>
      </c>
      <c r="N29" s="102" t="str">
        <f t="shared" si="2"/>
        <v/>
      </c>
      <c r="O29" s="105">
        <f t="shared" si="3"/>
        <v>58797</v>
      </c>
      <c r="P29" s="104"/>
    </row>
    <row r="30" spans="1:17" s="50" customFormat="1" ht="12.75" customHeight="1">
      <c r="A30" s="27" t="s">
        <v>34</v>
      </c>
      <c r="B30" s="28"/>
      <c r="C30" s="29"/>
      <c r="D30" s="78"/>
      <c r="E30" s="69"/>
      <c r="F30" s="78"/>
      <c r="G30" s="62"/>
      <c r="H30" s="127"/>
      <c r="I30" s="92"/>
      <c r="J30" s="92"/>
      <c r="M30" s="99"/>
      <c r="N30" s="102" t="str">
        <f t="shared" si="2"/>
        <v/>
      </c>
      <c r="O30" s="105"/>
      <c r="P30" s="104"/>
    </row>
    <row r="31" spans="1:17" s="50" customFormat="1" ht="12.75" customHeight="1">
      <c r="A31" s="116" t="s">
        <v>35</v>
      </c>
      <c r="B31" s="25"/>
      <c r="C31" s="26">
        <v>17</v>
      </c>
      <c r="D31" s="75">
        <f>+D18-D29</f>
        <v>1892508</v>
      </c>
      <c r="E31" s="75">
        <f>+E18-E29</f>
        <v>1722087</v>
      </c>
      <c r="F31" s="75">
        <f>+F18-F29</f>
        <v>5275743</v>
      </c>
      <c r="G31" s="87">
        <f>+G18-G29</f>
        <v>4838107</v>
      </c>
      <c r="H31" s="127"/>
      <c r="I31" s="92">
        <f>'[1]210-16'!$E$42</f>
        <v>6490410</v>
      </c>
      <c r="J31" s="92">
        <f t="shared" ref="J31:J36" si="5">+F31-I31</f>
        <v>-1214667</v>
      </c>
      <c r="K31" s="96">
        <v>210</v>
      </c>
      <c r="M31" s="99">
        <f t="shared" si="1"/>
        <v>9.8961899137500017E-2</v>
      </c>
      <c r="N31" s="102" t="str">
        <f t="shared" si="2"/>
        <v/>
      </c>
      <c r="O31" s="105">
        <f t="shared" si="3"/>
        <v>170421</v>
      </c>
      <c r="P31" s="104"/>
    </row>
    <row r="32" spans="1:17" s="50" customFormat="1" ht="12.75" customHeight="1">
      <c r="A32" s="24" t="s">
        <v>36</v>
      </c>
      <c r="B32" s="31"/>
      <c r="C32" s="26">
        <v>18</v>
      </c>
      <c r="D32" s="75">
        <v>52358</v>
      </c>
      <c r="E32" s="106">
        <f>71069-31394</f>
        <v>39675</v>
      </c>
      <c r="F32" s="75">
        <v>138225</v>
      </c>
      <c r="G32" s="130">
        <f>229946-124055</f>
        <v>105891</v>
      </c>
      <c r="H32" s="127"/>
      <c r="I32" s="92">
        <f>'[1]210-16'!$E$44+'[1]210-16'!$E$45+'[1]210-16'!$E$46+'[1]210-16'!$E$47+'[1]210-16'!$E$48+'[1]210-16'!$E$49+'[1]210-16'!$E$50+'[1]210-16'!$E$51+'[1]210-16'!$E$52</f>
        <v>321611</v>
      </c>
      <c r="J32" s="92">
        <f t="shared" si="5"/>
        <v>-183386</v>
      </c>
      <c r="K32" s="96">
        <v>210</v>
      </c>
      <c r="M32" s="99">
        <f t="shared" si="1"/>
        <v>0.31967233774417142</v>
      </c>
      <c r="N32" s="102" t="str">
        <f t="shared" si="2"/>
        <v>*</v>
      </c>
      <c r="O32" s="105">
        <f t="shared" si="3"/>
        <v>12683</v>
      </c>
      <c r="P32" s="104"/>
      <c r="Q32" s="136" t="s">
        <v>116</v>
      </c>
    </row>
    <row r="33" spans="1:17" s="50" customFormat="1" ht="12.75" customHeight="1">
      <c r="A33" s="30" t="s">
        <v>104</v>
      </c>
      <c r="B33" s="118"/>
      <c r="C33" s="117">
        <v>19</v>
      </c>
      <c r="D33" s="75">
        <v>866</v>
      </c>
      <c r="E33" s="106">
        <v>0</v>
      </c>
      <c r="F33" s="75">
        <v>28603</v>
      </c>
      <c r="G33" s="130">
        <v>13000</v>
      </c>
      <c r="H33" s="127"/>
      <c r="I33" s="92">
        <f>'[1]210-16'!$E$54</f>
        <v>18139</v>
      </c>
      <c r="J33" s="92">
        <f t="shared" si="5"/>
        <v>10464</v>
      </c>
      <c r="K33" s="96">
        <v>210</v>
      </c>
      <c r="M33" s="99"/>
      <c r="N33" s="102" t="str">
        <f t="shared" si="2"/>
        <v/>
      </c>
      <c r="O33" s="105"/>
      <c r="P33" s="104"/>
    </row>
    <row r="34" spans="1:17" s="50" customFormat="1" ht="12.75" customHeight="1">
      <c r="A34" s="24" t="s">
        <v>105</v>
      </c>
      <c r="B34" s="25"/>
      <c r="C34" s="26">
        <v>20</v>
      </c>
      <c r="D34" s="75">
        <v>27249</v>
      </c>
      <c r="E34" s="106">
        <v>24990</v>
      </c>
      <c r="F34" s="75">
        <v>48663</v>
      </c>
      <c r="G34" s="130">
        <v>56586</v>
      </c>
      <c r="H34" s="127"/>
      <c r="I34" s="94">
        <f>'[1]210-16'!$E$55</f>
        <v>75576</v>
      </c>
      <c r="J34" s="92">
        <f t="shared" si="5"/>
        <v>-26913</v>
      </c>
      <c r="K34" s="96">
        <v>210</v>
      </c>
      <c r="M34" s="99">
        <f t="shared" si="1"/>
        <v>9.0396158463385348E-2</v>
      </c>
      <c r="N34" s="102" t="str">
        <f t="shared" si="2"/>
        <v/>
      </c>
      <c r="O34" s="105">
        <f t="shared" si="3"/>
        <v>2259</v>
      </c>
      <c r="P34" s="104"/>
    </row>
    <row r="35" spans="1:17" s="50" customFormat="1" ht="12.75" customHeight="1">
      <c r="A35" s="116" t="s">
        <v>106</v>
      </c>
      <c r="B35" s="25"/>
      <c r="C35" s="26">
        <v>21</v>
      </c>
      <c r="D35" s="75">
        <f>SUM(D33:D34)</f>
        <v>28115</v>
      </c>
      <c r="E35" s="75">
        <f>SUM(E33:E34)</f>
        <v>24990</v>
      </c>
      <c r="F35" s="75">
        <f>SUM(F33:F34)</f>
        <v>77266</v>
      </c>
      <c r="G35" s="87">
        <f>SUM(G33:G34)</f>
        <v>69586</v>
      </c>
      <c r="H35" s="127"/>
      <c r="I35" s="92">
        <f>+I33+I34</f>
        <v>93715</v>
      </c>
      <c r="J35" s="92">
        <f t="shared" si="5"/>
        <v>-16449</v>
      </c>
      <c r="K35" s="96">
        <v>210</v>
      </c>
      <c r="M35" s="99">
        <f t="shared" si="1"/>
        <v>0.12505002000800319</v>
      </c>
      <c r="N35" s="102" t="str">
        <f t="shared" si="2"/>
        <v>*</v>
      </c>
      <c r="O35" s="105">
        <f t="shared" si="3"/>
        <v>3125</v>
      </c>
      <c r="P35" s="104"/>
    </row>
    <row r="36" spans="1:17" s="50" customFormat="1" ht="12.75" customHeight="1">
      <c r="A36" s="30" t="s">
        <v>96</v>
      </c>
      <c r="B36" s="31"/>
      <c r="C36" s="32">
        <v>22</v>
      </c>
      <c r="D36" s="76">
        <v>25062</v>
      </c>
      <c r="E36" s="107">
        <v>12108</v>
      </c>
      <c r="F36" s="76">
        <v>47510</v>
      </c>
      <c r="G36" s="129">
        <v>38124</v>
      </c>
      <c r="H36" s="127"/>
      <c r="I36" s="92">
        <f>'[1]210-16'!$E$59+'[1]210-16'!$E$62+'[1]210-16'!$E$63+'[1]210-16'!$E$64+'[1]210-16'!$E$65</f>
        <v>46536</v>
      </c>
      <c r="J36" s="92">
        <f t="shared" si="5"/>
        <v>974</v>
      </c>
      <c r="K36" s="96">
        <v>210</v>
      </c>
      <c r="M36" s="99">
        <f t="shared" si="1"/>
        <v>1.0698711595639248</v>
      </c>
      <c r="N36" s="102" t="str">
        <f t="shared" si="2"/>
        <v>*</v>
      </c>
      <c r="O36" s="105">
        <f t="shared" si="3"/>
        <v>12954</v>
      </c>
      <c r="P36" s="104"/>
    </row>
    <row r="37" spans="1:17" s="50" customFormat="1" ht="12.75" customHeight="1">
      <c r="A37" s="24" t="s">
        <v>37</v>
      </c>
      <c r="B37" s="25"/>
      <c r="C37" s="26"/>
      <c r="D37" s="79"/>
      <c r="E37" s="67"/>
      <c r="F37" s="79"/>
      <c r="G37" s="86"/>
      <c r="H37" s="127"/>
      <c r="I37" s="92"/>
      <c r="J37" s="92"/>
      <c r="M37" s="99"/>
      <c r="N37" s="102" t="str">
        <f t="shared" si="2"/>
        <v/>
      </c>
      <c r="O37" s="105"/>
      <c r="P37" s="104"/>
    </row>
    <row r="38" spans="1:17" s="50" customFormat="1" ht="12.75" customHeight="1">
      <c r="A38" s="116" t="s">
        <v>107</v>
      </c>
      <c r="B38" s="25"/>
      <c r="C38" s="26">
        <v>23</v>
      </c>
      <c r="D38" s="75">
        <f>D31+D32+D35-D36</f>
        <v>1947919</v>
      </c>
      <c r="E38" s="75">
        <f>E31+E32+E35-E36</f>
        <v>1774644</v>
      </c>
      <c r="F38" s="75">
        <f>F31+F32+F35-F36</f>
        <v>5443724</v>
      </c>
      <c r="G38" s="87">
        <f>G31+G32+G35-G36</f>
        <v>4975460</v>
      </c>
      <c r="H38" s="127"/>
      <c r="I38" s="92">
        <f>'[1]210-16'!$E$67</f>
        <v>6859200</v>
      </c>
      <c r="J38" s="92">
        <f>+F38-I38</f>
        <v>-1415476</v>
      </c>
      <c r="K38" s="96">
        <v>210</v>
      </c>
      <c r="M38" s="99">
        <f t="shared" si="1"/>
        <v>9.7639301178151783E-2</v>
      </c>
      <c r="N38" s="102" t="str">
        <f t="shared" si="2"/>
        <v/>
      </c>
      <c r="O38" s="105">
        <f t="shared" si="3"/>
        <v>173275</v>
      </c>
      <c r="P38" s="104"/>
    </row>
    <row r="39" spans="1:17" s="50" customFormat="1" ht="12.75" customHeight="1">
      <c r="A39" s="27" t="s">
        <v>38</v>
      </c>
      <c r="B39" s="28"/>
      <c r="C39" s="29"/>
      <c r="D39" s="78"/>
      <c r="E39" s="69"/>
      <c r="F39" s="78"/>
      <c r="G39" s="62"/>
      <c r="H39" s="127"/>
      <c r="I39" s="92"/>
      <c r="J39" s="92"/>
      <c r="M39" s="99"/>
      <c r="N39" s="102" t="str">
        <f t="shared" si="2"/>
        <v/>
      </c>
      <c r="O39" s="105"/>
      <c r="P39" s="104"/>
    </row>
    <row r="40" spans="1:17" s="50" customFormat="1" ht="12.75" customHeight="1">
      <c r="A40" s="24" t="s">
        <v>39</v>
      </c>
      <c r="B40" s="25"/>
      <c r="C40" s="26">
        <v>24</v>
      </c>
      <c r="D40" s="75">
        <v>17372</v>
      </c>
      <c r="E40" s="106">
        <v>28956</v>
      </c>
      <c r="F40" s="75">
        <v>74654</v>
      </c>
      <c r="G40" s="130">
        <v>93547</v>
      </c>
      <c r="H40" s="127"/>
      <c r="I40" s="92">
        <f>'[1]210-17'!$E$10+'[1]210-17'!$E$11</f>
        <v>122914</v>
      </c>
      <c r="J40" s="92">
        <f>+F40-I40</f>
        <v>-48260</v>
      </c>
      <c r="K40" s="96">
        <v>210</v>
      </c>
      <c r="M40" s="99">
        <f t="shared" si="1"/>
        <v>0.40005525625086336</v>
      </c>
      <c r="N40" s="102" t="str">
        <f t="shared" si="2"/>
        <v>*</v>
      </c>
      <c r="O40" s="105">
        <f t="shared" si="3"/>
        <v>-11584</v>
      </c>
      <c r="P40" s="104"/>
    </row>
    <row r="41" spans="1:17" s="50" customFormat="1" ht="12.75" customHeight="1">
      <c r="A41" s="24" t="s">
        <v>40</v>
      </c>
      <c r="B41" s="25"/>
      <c r="C41" s="26">
        <v>25</v>
      </c>
      <c r="D41" s="75">
        <v>4322</v>
      </c>
      <c r="E41" s="106">
        <f>44365-31394</f>
        <v>12971</v>
      </c>
      <c r="F41" s="75">
        <v>6874</v>
      </c>
      <c r="G41" s="130">
        <f>177960-124055</f>
        <v>53905</v>
      </c>
      <c r="H41" s="127"/>
      <c r="I41" s="92">
        <f>'[1]210-17'!$E$12</f>
        <v>216355</v>
      </c>
      <c r="J41" s="92">
        <f>+F41-I41</f>
        <v>-209481</v>
      </c>
      <c r="K41" s="96">
        <v>210</v>
      </c>
      <c r="M41" s="99">
        <f t="shared" si="1"/>
        <v>0.66679515843034465</v>
      </c>
      <c r="N41" s="102" t="str">
        <f t="shared" si="2"/>
        <v>*</v>
      </c>
      <c r="O41" s="105">
        <f t="shared" si="3"/>
        <v>-8649</v>
      </c>
      <c r="P41" s="104"/>
      <c r="Q41" s="136" t="s">
        <v>116</v>
      </c>
    </row>
    <row r="42" spans="1:17" s="50" customFormat="1" ht="12.75" customHeight="1">
      <c r="A42" s="24" t="s">
        <v>41</v>
      </c>
      <c r="B42" s="25"/>
      <c r="C42" s="26">
        <v>26</v>
      </c>
      <c r="D42" s="75">
        <v>849</v>
      </c>
      <c r="E42" s="106">
        <v>771</v>
      </c>
      <c r="F42" s="75">
        <v>2546</v>
      </c>
      <c r="G42" s="130">
        <v>2350</v>
      </c>
      <c r="H42" s="127"/>
      <c r="I42" s="92">
        <f>'[1]210-17'!$E$13</f>
        <v>3110</v>
      </c>
      <c r="J42" s="92">
        <f>+F42-I42</f>
        <v>-564</v>
      </c>
      <c r="K42" s="96">
        <v>210</v>
      </c>
      <c r="M42" s="99">
        <f t="shared" si="1"/>
        <v>0.10116731517509728</v>
      </c>
      <c r="N42" s="102" t="str">
        <f t="shared" si="2"/>
        <v>*</v>
      </c>
      <c r="O42" s="105">
        <f t="shared" si="3"/>
        <v>78</v>
      </c>
      <c r="P42" s="104"/>
    </row>
    <row r="43" spans="1:17" s="50" customFormat="1" ht="12.75" customHeight="1">
      <c r="A43" s="116" t="s">
        <v>42</v>
      </c>
      <c r="B43" s="25"/>
      <c r="C43" s="26">
        <v>27</v>
      </c>
      <c r="D43" s="75">
        <f>SUM(D40:D42)</f>
        <v>22543</v>
      </c>
      <c r="E43" s="75">
        <f>SUM(E40:E42)</f>
        <v>42698</v>
      </c>
      <c r="F43" s="75">
        <f>SUM(F40:F42)</f>
        <v>84074</v>
      </c>
      <c r="G43" s="87">
        <f>SUM(G40:G42)</f>
        <v>149802</v>
      </c>
      <c r="H43" s="127"/>
      <c r="I43" s="92">
        <f>'[1]210-17'!$E$14</f>
        <v>342379</v>
      </c>
      <c r="J43" s="92">
        <f>+F43-I43</f>
        <v>-258305</v>
      </c>
      <c r="K43" s="96">
        <v>210</v>
      </c>
      <c r="M43" s="99">
        <f t="shared" si="1"/>
        <v>0.4720361609443065</v>
      </c>
      <c r="N43" s="102" t="str">
        <f t="shared" si="2"/>
        <v>*</v>
      </c>
      <c r="O43" s="105">
        <f t="shared" si="3"/>
        <v>-20155</v>
      </c>
      <c r="P43" s="104" t="s">
        <v>94</v>
      </c>
    </row>
    <row r="44" spans="1:17" s="50" customFormat="1" ht="12.75" customHeight="1">
      <c r="A44" s="27" t="s">
        <v>34</v>
      </c>
      <c r="B44" s="28"/>
      <c r="C44" s="29"/>
      <c r="D44" s="78"/>
      <c r="E44" s="69"/>
      <c r="F44" s="78"/>
      <c r="G44" s="88"/>
      <c r="H44" s="127"/>
      <c r="I44" s="92"/>
      <c r="J44" s="92"/>
      <c r="M44" s="99"/>
      <c r="N44" s="102" t="str">
        <f t="shared" si="2"/>
        <v/>
      </c>
      <c r="O44" s="105"/>
      <c r="P44" s="104"/>
    </row>
    <row r="45" spans="1:17" s="50" customFormat="1" ht="12.75" customHeight="1">
      <c r="A45" s="116" t="s">
        <v>43</v>
      </c>
      <c r="B45" s="25"/>
      <c r="C45" s="26">
        <v>28</v>
      </c>
      <c r="D45" s="75">
        <f>D38-D43</f>
        <v>1925376</v>
      </c>
      <c r="E45" s="75">
        <f>E38-E43</f>
        <v>1731946</v>
      </c>
      <c r="F45" s="75">
        <f>F38-F43</f>
        <v>5359650</v>
      </c>
      <c r="G45" s="87">
        <f>G38-G43</f>
        <v>4825658</v>
      </c>
      <c r="H45" s="127"/>
      <c r="I45" s="92">
        <f>'[1]210-17'!$E$15</f>
        <v>6516821</v>
      </c>
      <c r="J45" s="92">
        <f>+F45-I45</f>
        <v>-1157171</v>
      </c>
      <c r="K45" s="96">
        <v>210</v>
      </c>
      <c r="M45" s="99">
        <f t="shared" si="1"/>
        <v>0.11168362062096625</v>
      </c>
      <c r="N45" s="102" t="str">
        <f t="shared" si="2"/>
        <v>*</v>
      </c>
      <c r="O45" s="105">
        <f t="shared" si="3"/>
        <v>193430</v>
      </c>
      <c r="P45" s="104" t="s">
        <v>94</v>
      </c>
    </row>
    <row r="46" spans="1:17" ht="12.75" customHeight="1">
      <c r="A46" s="24" t="s">
        <v>44</v>
      </c>
      <c r="B46" s="25"/>
      <c r="C46" s="26">
        <v>29</v>
      </c>
      <c r="D46" s="75">
        <v>1919</v>
      </c>
      <c r="E46" s="106">
        <v>1904</v>
      </c>
      <c r="F46" s="75">
        <v>5732</v>
      </c>
      <c r="G46" s="130">
        <v>5814</v>
      </c>
      <c r="H46" s="126"/>
      <c r="I46" s="92">
        <f>'[1]210-17'!$E$18</f>
        <v>7731</v>
      </c>
      <c r="J46" s="92">
        <f>+F46-I46</f>
        <v>-1999</v>
      </c>
      <c r="K46" s="96">
        <v>210</v>
      </c>
      <c r="M46" s="99">
        <f t="shared" si="1"/>
        <v>7.8781512605042014E-3</v>
      </c>
      <c r="N46" s="102" t="str">
        <f t="shared" si="2"/>
        <v/>
      </c>
      <c r="O46" s="105">
        <f t="shared" si="3"/>
        <v>15</v>
      </c>
    </row>
    <row r="47" spans="1:17" ht="12.75" customHeight="1">
      <c r="A47" s="24" t="s">
        <v>45</v>
      </c>
      <c r="B47" s="25"/>
      <c r="C47" s="26">
        <v>30</v>
      </c>
      <c r="D47" s="79"/>
      <c r="E47" s="67"/>
      <c r="F47" s="79"/>
      <c r="G47" s="86"/>
      <c r="H47" s="126"/>
      <c r="I47" s="92"/>
      <c r="J47" s="92"/>
      <c r="M47" s="99"/>
      <c r="N47" s="102" t="str">
        <f t="shared" si="2"/>
        <v/>
      </c>
      <c r="O47" s="105"/>
    </row>
    <row r="48" spans="1:17" ht="12.75" customHeight="1">
      <c r="A48" s="116" t="s">
        <v>46</v>
      </c>
      <c r="B48" s="25"/>
      <c r="C48" s="26">
        <v>31</v>
      </c>
      <c r="D48" s="75">
        <f>D45-D46-D47</f>
        <v>1923457</v>
      </c>
      <c r="E48" s="75">
        <f>E45-E46-E47</f>
        <v>1730042</v>
      </c>
      <c r="F48" s="75">
        <f>F45-F46-F47</f>
        <v>5353918</v>
      </c>
      <c r="G48" s="87">
        <f>G45-G46-G47</f>
        <v>4819844</v>
      </c>
      <c r="H48" s="126"/>
      <c r="I48" s="92">
        <f>'[1]210-17'!$E$21</f>
        <v>6509090</v>
      </c>
      <c r="J48" s="92">
        <f>+F48-I48</f>
        <v>-1155172</v>
      </c>
      <c r="K48" s="96">
        <v>210</v>
      </c>
      <c r="M48" s="99">
        <f t="shared" si="1"/>
        <v>0.11179786386688878</v>
      </c>
      <c r="N48" s="102" t="str">
        <f t="shared" si="2"/>
        <v>*</v>
      </c>
      <c r="O48" s="105">
        <f t="shared" si="3"/>
        <v>193415</v>
      </c>
      <c r="P48" s="98" t="s">
        <v>84</v>
      </c>
    </row>
    <row r="49" spans="1:16" ht="12.75" customHeight="1">
      <c r="A49" s="24" t="s">
        <v>47</v>
      </c>
      <c r="B49" s="25"/>
      <c r="C49" s="26">
        <v>32</v>
      </c>
      <c r="D49" s="75">
        <v>568922</v>
      </c>
      <c r="E49" s="106">
        <v>453812</v>
      </c>
      <c r="F49" s="75">
        <v>1510298</v>
      </c>
      <c r="G49" s="130">
        <v>1376808</v>
      </c>
      <c r="H49" s="126"/>
      <c r="I49" s="92">
        <f>'[1]210-17'!$E$24+'[1]210-17'!$E$25+'[1]210-17'!$E$26</f>
        <v>1629523</v>
      </c>
      <c r="J49" s="92">
        <f>+F49-I49</f>
        <v>-119225</v>
      </c>
      <c r="K49" s="96">
        <v>210</v>
      </c>
      <c r="M49" s="99">
        <f t="shared" si="1"/>
        <v>0.25365129172432638</v>
      </c>
      <c r="N49" s="102" t="str">
        <f t="shared" si="2"/>
        <v>*</v>
      </c>
      <c r="O49" s="105">
        <f t="shared" si="3"/>
        <v>115110</v>
      </c>
      <c r="P49" s="98" t="s">
        <v>93</v>
      </c>
    </row>
    <row r="50" spans="1:16" ht="12.75" customHeight="1">
      <c r="A50" s="24" t="s">
        <v>48</v>
      </c>
      <c r="B50" s="25"/>
      <c r="C50" s="26">
        <v>33</v>
      </c>
      <c r="D50" s="75">
        <v>154833</v>
      </c>
      <c r="E50" s="106">
        <v>200374</v>
      </c>
      <c r="F50" s="75">
        <v>502825</v>
      </c>
      <c r="G50" s="130">
        <v>445834</v>
      </c>
      <c r="H50" s="126"/>
      <c r="I50" s="92">
        <f>'[1]210-17'!$E$27</f>
        <v>823690</v>
      </c>
      <c r="J50" s="92">
        <f>+F50-I50</f>
        <v>-320865</v>
      </c>
      <c r="K50" s="96">
        <v>210</v>
      </c>
      <c r="M50" s="99">
        <f t="shared" si="1"/>
        <v>0.22727998642538452</v>
      </c>
      <c r="N50" s="102" t="str">
        <f t="shared" si="2"/>
        <v>*</v>
      </c>
      <c r="O50" s="105">
        <f t="shared" si="3"/>
        <v>-45541</v>
      </c>
      <c r="P50" s="98" t="s">
        <v>93</v>
      </c>
    </row>
    <row r="51" spans="1:16" ht="12.75" customHeight="1">
      <c r="A51" s="116" t="s">
        <v>49</v>
      </c>
      <c r="B51" s="25"/>
      <c r="C51" s="26">
        <v>34</v>
      </c>
      <c r="D51" s="75">
        <f>D48-D49-D50</f>
        <v>1199702</v>
      </c>
      <c r="E51" s="75">
        <f>E48-E49-E50</f>
        <v>1075856</v>
      </c>
      <c r="F51" s="75">
        <f>F48-F49-F50</f>
        <v>3340795</v>
      </c>
      <c r="G51" s="87">
        <f>G48-G49-G50</f>
        <v>2997202</v>
      </c>
      <c r="H51" s="126"/>
      <c r="I51" s="92">
        <f>'[1]210-17'!$E$29</f>
        <v>4055877</v>
      </c>
      <c r="J51" s="92">
        <f>+F51-I51</f>
        <v>-715082</v>
      </c>
      <c r="K51" s="96">
        <v>210</v>
      </c>
      <c r="M51" s="99">
        <f t="shared" si="1"/>
        <v>0.11511391859133564</v>
      </c>
      <c r="N51" s="102" t="str">
        <f t="shared" si="2"/>
        <v>*</v>
      </c>
      <c r="O51" s="105">
        <f t="shared" si="3"/>
        <v>123846</v>
      </c>
      <c r="P51" s="98" t="s">
        <v>84</v>
      </c>
    </row>
    <row r="52" spans="1:16" ht="12">
      <c r="A52" s="120" t="s">
        <v>108</v>
      </c>
      <c r="B52" s="121"/>
      <c r="C52" s="122">
        <v>35</v>
      </c>
      <c r="D52" s="131"/>
      <c r="E52" s="72"/>
      <c r="F52" s="131"/>
      <c r="G52" s="132"/>
      <c r="H52" s="126"/>
      <c r="I52" s="92"/>
      <c r="J52" s="92"/>
      <c r="M52" s="99"/>
      <c r="N52" s="102" t="str">
        <f t="shared" si="2"/>
        <v/>
      </c>
      <c r="O52" s="105"/>
    </row>
    <row r="53" spans="1:16" ht="12">
      <c r="A53" s="123" t="s">
        <v>113</v>
      </c>
      <c r="B53" s="34"/>
      <c r="C53" s="138">
        <v>36</v>
      </c>
      <c r="D53" s="78"/>
      <c r="E53" s="71"/>
      <c r="F53" s="78"/>
      <c r="G53" s="89"/>
      <c r="H53" s="126"/>
      <c r="I53" s="92">
        <f>'[1]210-17'!$E$34</f>
        <v>0</v>
      </c>
      <c r="J53" s="92">
        <f t="shared" ref="J53:J58" si="6">+F53-I53</f>
        <v>0</v>
      </c>
      <c r="K53" s="96">
        <v>210</v>
      </c>
      <c r="M53" s="99"/>
      <c r="N53" s="102" t="str">
        <f t="shared" si="2"/>
        <v/>
      </c>
      <c r="O53" s="105"/>
    </row>
    <row r="54" spans="1:16" ht="12">
      <c r="A54" s="124" t="s">
        <v>112</v>
      </c>
      <c r="B54" s="25"/>
      <c r="C54" s="139"/>
      <c r="D54" s="79"/>
      <c r="E54" s="70"/>
      <c r="F54" s="79"/>
      <c r="G54" s="90"/>
      <c r="H54" s="126"/>
      <c r="I54" s="92"/>
      <c r="J54" s="92"/>
      <c r="K54" s="96"/>
      <c r="M54" s="99"/>
      <c r="O54" s="105"/>
    </row>
    <row r="55" spans="1:16" ht="12.75" customHeight="1">
      <c r="A55" s="116" t="s">
        <v>50</v>
      </c>
      <c r="B55" s="25"/>
      <c r="C55" s="26">
        <v>37</v>
      </c>
      <c r="D55" s="75">
        <v>1199702</v>
      </c>
      <c r="E55" s="106">
        <v>1075856</v>
      </c>
      <c r="F55" s="75">
        <v>3340795</v>
      </c>
      <c r="G55" s="130">
        <v>2997202</v>
      </c>
      <c r="H55" s="126"/>
      <c r="I55" s="92">
        <f>'[1]210-17'!$E$35</f>
        <v>4055877</v>
      </c>
      <c r="J55" s="92">
        <f t="shared" si="6"/>
        <v>-715082</v>
      </c>
      <c r="K55" s="96">
        <v>210</v>
      </c>
      <c r="M55" s="99">
        <f t="shared" si="1"/>
        <v>0.11511391859133564</v>
      </c>
      <c r="N55" s="102" t="str">
        <f t="shared" si="2"/>
        <v>*</v>
      </c>
      <c r="O55" s="105">
        <f t="shared" si="3"/>
        <v>123846</v>
      </c>
      <c r="P55" s="98" t="s">
        <v>94</v>
      </c>
    </row>
    <row r="56" spans="1:16" ht="12.75" customHeight="1">
      <c r="A56" s="24" t="s">
        <v>51</v>
      </c>
      <c r="B56" s="25"/>
      <c r="C56" s="26">
        <v>38</v>
      </c>
      <c r="D56" s="79"/>
      <c r="E56" s="70"/>
      <c r="F56" s="79"/>
      <c r="G56" s="90"/>
      <c r="H56" s="126"/>
      <c r="I56" s="92">
        <f>'[1]210-17'!$E$37</f>
        <v>0</v>
      </c>
      <c r="J56" s="92">
        <f t="shared" si="6"/>
        <v>0</v>
      </c>
      <c r="K56" s="96">
        <v>210</v>
      </c>
      <c r="M56" s="99"/>
      <c r="N56" s="102" t="str">
        <f t="shared" si="2"/>
        <v/>
      </c>
      <c r="O56" s="105"/>
    </row>
    <row r="57" spans="1:16" ht="12.75" customHeight="1">
      <c r="A57" s="24" t="s">
        <v>52</v>
      </c>
      <c r="B57" s="25"/>
      <c r="C57" s="26">
        <v>39</v>
      </c>
      <c r="D57" s="79"/>
      <c r="E57" s="70"/>
      <c r="F57" s="79"/>
      <c r="G57" s="90"/>
      <c r="H57" s="126"/>
      <c r="I57" s="92">
        <f>'[1]210-17'!$E$38</f>
        <v>0</v>
      </c>
      <c r="J57" s="92">
        <f t="shared" si="6"/>
        <v>0</v>
      </c>
      <c r="K57" s="96">
        <v>210</v>
      </c>
      <c r="M57" s="99"/>
      <c r="N57" s="102" t="str">
        <f t="shared" si="2"/>
        <v/>
      </c>
      <c r="O57" s="105"/>
    </row>
    <row r="58" spans="1:16" ht="12.75" customHeight="1">
      <c r="A58" s="24" t="s">
        <v>53</v>
      </c>
      <c r="B58" s="25"/>
      <c r="C58" s="26">
        <v>40</v>
      </c>
      <c r="D58" s="79"/>
      <c r="E58" s="70"/>
      <c r="F58" s="79"/>
      <c r="G58" s="90"/>
      <c r="H58" s="126"/>
      <c r="I58" s="92">
        <f>'[1]210-17'!$E$39</f>
        <v>0</v>
      </c>
      <c r="J58" s="92">
        <f t="shared" si="6"/>
        <v>0</v>
      </c>
      <c r="K58" s="96">
        <v>210</v>
      </c>
      <c r="M58" s="99"/>
      <c r="N58" s="102" t="str">
        <f t="shared" si="2"/>
        <v/>
      </c>
      <c r="O58" s="105"/>
    </row>
    <row r="59" spans="1:16" ht="12.75" customHeight="1">
      <c r="A59" s="30" t="s">
        <v>109</v>
      </c>
      <c r="B59" s="31"/>
      <c r="C59" s="32">
        <v>41</v>
      </c>
      <c r="D59" s="78"/>
      <c r="E59" s="71"/>
      <c r="F59" s="78"/>
      <c r="G59" s="89"/>
      <c r="H59" s="126"/>
      <c r="I59" s="92"/>
      <c r="J59" s="92"/>
      <c r="M59" s="99"/>
      <c r="N59" s="102" t="str">
        <f t="shared" si="2"/>
        <v/>
      </c>
      <c r="O59" s="105"/>
    </row>
    <row r="60" spans="1:16" ht="12.75" customHeight="1">
      <c r="A60" s="116" t="s">
        <v>54</v>
      </c>
      <c r="B60" s="25"/>
      <c r="C60" s="26">
        <v>42</v>
      </c>
      <c r="D60" s="75">
        <f>D55</f>
        <v>1199702</v>
      </c>
      <c r="E60" s="75">
        <f>+E55</f>
        <v>1075856</v>
      </c>
      <c r="F60" s="75">
        <f>F55</f>
        <v>3340795</v>
      </c>
      <c r="G60" s="87">
        <f>+G55</f>
        <v>2997202</v>
      </c>
      <c r="H60" s="126"/>
      <c r="I60" s="92">
        <f>'[1]210-17'!$E$43</f>
        <v>4055877</v>
      </c>
      <c r="J60" s="92">
        <f>+F60-I60</f>
        <v>-715082</v>
      </c>
      <c r="K60" s="96">
        <v>210</v>
      </c>
      <c r="M60" s="99">
        <f t="shared" si="1"/>
        <v>0.11511391859133564</v>
      </c>
      <c r="N60" s="102" t="str">
        <f t="shared" si="2"/>
        <v>*</v>
      </c>
      <c r="O60" s="105">
        <f>+D60-E60</f>
        <v>123846</v>
      </c>
      <c r="P60" s="98" t="s">
        <v>94</v>
      </c>
    </row>
    <row r="61" spans="1:16" ht="12.75" customHeight="1">
      <c r="A61" s="24" t="s">
        <v>55</v>
      </c>
      <c r="B61" s="25"/>
      <c r="C61" s="26">
        <v>43</v>
      </c>
      <c r="D61" s="75">
        <v>366000</v>
      </c>
      <c r="E61" s="106">
        <v>283000</v>
      </c>
      <c r="F61" s="75">
        <v>1012000</v>
      </c>
      <c r="G61" s="130">
        <v>855000</v>
      </c>
      <c r="H61" s="126"/>
      <c r="I61" s="92">
        <f>'[3]220'!$E$36</f>
        <v>1180000</v>
      </c>
      <c r="J61" s="92">
        <f>+F61-I61</f>
        <v>-168000</v>
      </c>
      <c r="K61" s="96">
        <v>220</v>
      </c>
      <c r="M61" s="99">
        <f t="shared" si="1"/>
        <v>0.29328621908127206</v>
      </c>
      <c r="N61" s="102" t="str">
        <f t="shared" si="2"/>
        <v>*</v>
      </c>
      <c r="O61" s="105">
        <f t="shared" si="3"/>
        <v>83000</v>
      </c>
      <c r="P61" s="98" t="s">
        <v>92</v>
      </c>
    </row>
    <row r="62" spans="1:16" ht="12.75" customHeight="1" thickBot="1">
      <c r="A62" s="24" t="s">
        <v>56</v>
      </c>
      <c r="B62" s="25"/>
      <c r="C62" s="26">
        <v>44</v>
      </c>
      <c r="D62" s="80"/>
      <c r="E62" s="72"/>
      <c r="F62" s="81"/>
      <c r="G62" s="63"/>
      <c r="H62" s="126"/>
      <c r="I62" s="92">
        <f>'[3]220'!$E$37</f>
        <v>0</v>
      </c>
      <c r="J62" s="92">
        <f>+F62-I62</f>
        <v>0</v>
      </c>
      <c r="K62" s="96">
        <v>220</v>
      </c>
      <c r="M62" s="99"/>
    </row>
    <row r="63" spans="1:16" ht="12.75" customHeight="1">
      <c r="A63" s="27" t="s">
        <v>57</v>
      </c>
      <c r="B63" s="28"/>
      <c r="C63" s="29"/>
      <c r="D63" s="82"/>
      <c r="E63" s="71"/>
      <c r="F63" s="78"/>
      <c r="G63" s="64"/>
      <c r="H63" s="126"/>
    </row>
    <row r="64" spans="1:16" ht="12.75" customHeight="1">
      <c r="A64" s="24" t="s">
        <v>58</v>
      </c>
      <c r="B64" s="25"/>
      <c r="C64" s="26">
        <v>45</v>
      </c>
      <c r="D64" s="73">
        <f>D29/D18</f>
        <v>0.65995888619352672</v>
      </c>
      <c r="E64" s="73">
        <f>E29/E18</f>
        <v>0.67728874021350716</v>
      </c>
      <c r="F64" s="73">
        <f>F29/F18</f>
        <v>0.67657552816667199</v>
      </c>
      <c r="G64" s="65">
        <f>G29/G18</f>
        <v>0.69098134502408892</v>
      </c>
      <c r="H64" s="126"/>
    </row>
    <row r="65" spans="1:16" ht="12.75" customHeight="1">
      <c r="A65" s="24" t="s">
        <v>59</v>
      </c>
      <c r="B65" s="25"/>
      <c r="C65" s="26">
        <v>46</v>
      </c>
      <c r="D65" s="73">
        <f>(D22+D25)/D18</f>
        <v>0.25466680873167985</v>
      </c>
      <c r="E65" s="73">
        <f>(E22+E25)/E18</f>
        <v>0.27816680031085156</v>
      </c>
      <c r="F65" s="73">
        <f>(F22+F25)/F18</f>
        <v>0.26383011958031483</v>
      </c>
      <c r="G65" s="65">
        <f>(G22+G25)/G18</f>
        <v>0.27737885928650463</v>
      </c>
      <c r="H65" s="126"/>
    </row>
    <row r="66" spans="1:16" ht="12.75" customHeight="1" thickBot="1">
      <c r="A66" s="24" t="s">
        <v>60</v>
      </c>
      <c r="B66" s="31"/>
      <c r="C66" s="26">
        <v>47</v>
      </c>
      <c r="D66" s="74">
        <f>(D26+D27)/D18</f>
        <v>0.36993244305525785</v>
      </c>
      <c r="E66" s="74">
        <f>(E26+E27)/E18</f>
        <v>0.37784862158469457</v>
      </c>
      <c r="F66" s="83">
        <f>(F26+F27)/F18</f>
        <v>0.37738013783972946</v>
      </c>
      <c r="G66" s="66">
        <f>(G26+G27)/G18</f>
        <v>0.37752015011919438</v>
      </c>
      <c r="H66" s="126"/>
    </row>
    <row r="67" spans="1:16" s="31" customFormat="1" ht="12.75" customHeight="1">
      <c r="A67" s="33"/>
      <c r="B67" s="34"/>
      <c r="C67" s="33"/>
      <c r="D67" s="77"/>
      <c r="E67" s="57"/>
      <c r="F67" s="58"/>
      <c r="G67" s="57"/>
      <c r="M67" s="100"/>
      <c r="N67" s="103"/>
      <c r="O67" s="103"/>
      <c r="P67" s="100"/>
    </row>
    <row r="68" spans="1:16" s="31" customFormat="1" ht="12.75" customHeight="1">
      <c r="A68" s="119" t="s">
        <v>61</v>
      </c>
      <c r="C68" s="35"/>
      <c r="D68" s="78"/>
      <c r="E68" s="58"/>
      <c r="F68" s="58"/>
      <c r="G68" s="58"/>
      <c r="M68" s="100"/>
      <c r="N68" s="103"/>
      <c r="O68" s="103"/>
      <c r="P68" s="100"/>
    </row>
    <row r="69" spans="1:16" s="31" customFormat="1" ht="12.75" customHeight="1">
      <c r="A69" s="24" t="s">
        <v>62</v>
      </c>
      <c r="B69" s="25"/>
      <c r="C69" s="36" t="s">
        <v>63</v>
      </c>
      <c r="D69" s="84">
        <v>1892508</v>
      </c>
      <c r="E69" s="55"/>
      <c r="F69" s="58"/>
      <c r="G69" s="56"/>
      <c r="M69" s="100"/>
      <c r="N69" s="103"/>
      <c r="O69" s="103"/>
      <c r="P69" s="100"/>
    </row>
    <row r="70" spans="1:16" s="31" customFormat="1" ht="12.75" customHeight="1">
      <c r="A70" s="24" t="s">
        <v>64</v>
      </c>
      <c r="B70" s="25"/>
      <c r="C70" s="36" t="s">
        <v>65</v>
      </c>
      <c r="D70" s="75">
        <v>-568922</v>
      </c>
      <c r="E70" s="55"/>
      <c r="F70" s="58"/>
      <c r="G70" s="56"/>
      <c r="M70" s="100"/>
      <c r="N70" s="103"/>
      <c r="O70" s="103"/>
      <c r="P70" s="100"/>
    </row>
    <row r="71" spans="1:16" s="31" customFormat="1" ht="12.75" customHeight="1">
      <c r="A71" s="24" t="s">
        <v>66</v>
      </c>
      <c r="B71" s="25"/>
      <c r="C71" s="36" t="s">
        <v>67</v>
      </c>
      <c r="D71" s="75">
        <v>-154833</v>
      </c>
      <c r="E71" s="55"/>
      <c r="F71" s="58"/>
      <c r="G71" s="56"/>
      <c r="M71" s="100"/>
      <c r="N71" s="103"/>
      <c r="O71" s="103"/>
      <c r="P71" s="100"/>
    </row>
    <row r="72" spans="1:16" s="31" customFormat="1" ht="12.75" customHeight="1">
      <c r="A72" s="24" t="s">
        <v>68</v>
      </c>
      <c r="B72" s="25"/>
      <c r="C72" s="36" t="s">
        <v>69</v>
      </c>
      <c r="D72" s="84">
        <v>0.01</v>
      </c>
      <c r="E72" s="55"/>
      <c r="F72" s="58"/>
      <c r="G72" s="56"/>
      <c r="M72" s="100"/>
      <c r="N72" s="103"/>
      <c r="O72" s="103"/>
      <c r="P72" s="100"/>
    </row>
    <row r="73" spans="1:16" s="31" customFormat="1" ht="12.75" customHeight="1">
      <c r="A73" s="24" t="s">
        <v>70</v>
      </c>
      <c r="B73" s="25"/>
      <c r="C73" s="36" t="s">
        <v>71</v>
      </c>
      <c r="D73" s="84">
        <v>0</v>
      </c>
      <c r="E73" s="55"/>
      <c r="F73" s="58"/>
      <c r="G73" s="56"/>
      <c r="M73" s="100"/>
      <c r="N73" s="103"/>
      <c r="O73" s="103"/>
      <c r="P73" s="100"/>
    </row>
    <row r="74" spans="1:16" s="31" customFormat="1" ht="12.75" customHeight="1">
      <c r="A74" s="30" t="s">
        <v>72</v>
      </c>
      <c r="C74" s="38" t="s">
        <v>73</v>
      </c>
      <c r="D74" s="85">
        <v>1168753.01</v>
      </c>
      <c r="E74" s="59"/>
      <c r="F74" s="58"/>
      <c r="G74" s="56"/>
      <c r="M74" s="100"/>
      <c r="N74" s="103"/>
      <c r="O74" s="103"/>
      <c r="P74" s="100"/>
    </row>
    <row r="75" spans="1:16" s="31" customFormat="1" ht="12.75" customHeight="1" thickBot="1">
      <c r="A75" s="24"/>
      <c r="B75" s="25"/>
      <c r="C75" s="24"/>
      <c r="D75" s="81"/>
      <c r="E75" s="55"/>
      <c r="F75" s="58"/>
      <c r="G75" s="58"/>
      <c r="M75" s="100"/>
      <c r="N75" s="103"/>
      <c r="O75" s="103"/>
      <c r="P75" s="100"/>
    </row>
    <row r="76" spans="1:16" s="31" customFormat="1" ht="4.5" customHeight="1">
      <c r="D76" s="58"/>
      <c r="E76" s="55"/>
      <c r="F76" s="58"/>
      <c r="G76" s="58"/>
      <c r="M76" s="100"/>
      <c r="N76" s="103"/>
      <c r="O76" s="103"/>
      <c r="P76" s="100"/>
    </row>
    <row r="77" spans="1:16" s="31" customFormat="1">
      <c r="A77" s="140" t="s">
        <v>110</v>
      </c>
      <c r="B77" s="140"/>
      <c r="C77" s="140"/>
      <c r="D77" s="140"/>
      <c r="E77" s="140"/>
      <c r="F77" s="140"/>
      <c r="G77" s="140"/>
      <c r="M77" s="100"/>
      <c r="N77" s="103"/>
      <c r="O77" s="103"/>
      <c r="P77" s="100"/>
    </row>
    <row r="78" spans="1:16" s="31" customFormat="1">
      <c r="A78" s="141" t="s">
        <v>111</v>
      </c>
      <c r="B78" s="141"/>
      <c r="C78" s="141"/>
      <c r="D78" s="141"/>
      <c r="E78" s="141"/>
      <c r="F78" s="141"/>
      <c r="G78" s="141"/>
      <c r="M78" s="100"/>
      <c r="N78" s="103"/>
      <c r="O78" s="103"/>
      <c r="P78" s="100"/>
    </row>
    <row r="79" spans="1:16" s="31" customFormat="1" ht="3.75" customHeight="1">
      <c r="D79" s="58"/>
      <c r="E79" s="125"/>
      <c r="F79" s="58"/>
      <c r="G79" s="58"/>
      <c r="M79" s="100"/>
      <c r="N79" s="103"/>
      <c r="O79" s="103"/>
      <c r="P79" s="100"/>
    </row>
    <row r="80" spans="1:16" s="31" customFormat="1" ht="138.75" customHeight="1">
      <c r="A80" s="137" t="s">
        <v>114</v>
      </c>
      <c r="B80" s="137"/>
      <c r="C80" s="137"/>
      <c r="D80" s="137"/>
      <c r="E80" s="137"/>
      <c r="F80" s="137"/>
      <c r="G80" s="137"/>
      <c r="M80" s="100"/>
      <c r="N80" s="103"/>
      <c r="O80" s="103"/>
      <c r="P80" s="100"/>
    </row>
    <row r="81" spans="1:16" s="31" customFormat="1" ht="12.75" customHeight="1">
      <c r="A81" s="39" t="s">
        <v>74</v>
      </c>
      <c r="B81" s="39"/>
      <c r="C81" s="40"/>
      <c r="D81" s="40"/>
      <c r="E81" s="40"/>
      <c r="F81" s="111"/>
      <c r="G81" s="40"/>
      <c r="M81" s="100"/>
      <c r="N81" s="103"/>
      <c r="O81" s="103"/>
      <c r="P81" s="100"/>
    </row>
    <row r="82" spans="1:16" s="31" customFormat="1" ht="9.75" customHeight="1">
      <c r="A82" s="42"/>
      <c r="B82" s="42"/>
      <c r="C82" s="41"/>
      <c r="D82" s="41"/>
      <c r="E82" s="41"/>
      <c r="F82" s="110"/>
      <c r="G82" s="41"/>
      <c r="M82" s="100"/>
      <c r="N82" s="103"/>
      <c r="O82" s="103"/>
      <c r="P82" s="100"/>
    </row>
    <row r="83" spans="1:16" s="31" customFormat="1" ht="9.75" customHeight="1">
      <c r="A83" s="43"/>
      <c r="B83" s="43"/>
      <c r="C83" s="44"/>
      <c r="D83" s="44"/>
      <c r="E83" s="44"/>
      <c r="F83" s="109"/>
      <c r="G83" s="44"/>
      <c r="M83" s="100"/>
      <c r="N83" s="103"/>
      <c r="O83" s="103"/>
      <c r="P83" s="100"/>
    </row>
    <row r="84" spans="1:16" s="31" customFormat="1" ht="12.75" customHeight="1">
      <c r="F84" s="58"/>
      <c r="M84" s="100"/>
      <c r="N84" s="103"/>
      <c r="O84" s="103"/>
      <c r="P84" s="100"/>
    </row>
    <row r="85" spans="1:16" s="31" customFormat="1" ht="12.75" customHeight="1">
      <c r="A85" s="31" t="s">
        <v>91</v>
      </c>
      <c r="C85" s="31" t="s">
        <v>75</v>
      </c>
      <c r="D85" s="44" t="s">
        <v>0</v>
      </c>
      <c r="E85" s="44"/>
      <c r="F85" s="109"/>
      <c r="G85" s="44"/>
      <c r="M85" s="100"/>
      <c r="N85" s="103"/>
      <c r="O85" s="103"/>
      <c r="P85" s="100"/>
    </row>
    <row r="86" spans="1:16" s="31" customFormat="1" ht="12.75" customHeight="1">
      <c r="A86" s="42" t="s">
        <v>76</v>
      </c>
      <c r="B86" s="42"/>
      <c r="D86" s="42" t="s">
        <v>77</v>
      </c>
      <c r="E86" s="37"/>
      <c r="F86" s="110"/>
      <c r="G86" s="41"/>
      <c r="M86" s="100"/>
      <c r="N86" s="103"/>
      <c r="O86" s="103"/>
      <c r="P86" s="100"/>
    </row>
    <row r="87" spans="1:16" s="31" customFormat="1" ht="12.75" customHeight="1">
      <c r="F87" s="58"/>
      <c r="M87" s="100"/>
      <c r="N87" s="103"/>
      <c r="O87" s="103"/>
      <c r="P87" s="100"/>
    </row>
    <row r="88" spans="1:16" s="31" customFormat="1" ht="12.75" customHeight="1">
      <c r="A88" s="31" t="s">
        <v>78</v>
      </c>
      <c r="F88" s="58"/>
      <c r="M88" s="100"/>
      <c r="N88" s="103"/>
      <c r="O88" s="103"/>
      <c r="P88" s="100"/>
    </row>
    <row r="89" spans="1:16" s="31" customFormat="1" ht="12.75" customHeight="1">
      <c r="A89" s="31" t="s">
        <v>79</v>
      </c>
      <c r="F89" s="58"/>
      <c r="M89" s="100"/>
      <c r="N89" s="103"/>
      <c r="O89" s="103"/>
      <c r="P89" s="100"/>
    </row>
    <row r="90" spans="1:16" s="31" customFormat="1" ht="12.75" customHeight="1">
      <c r="A90" s="31" t="s">
        <v>80</v>
      </c>
      <c r="F90" s="58"/>
      <c r="M90" s="100"/>
      <c r="N90" s="103"/>
      <c r="O90" s="103"/>
      <c r="P90" s="100"/>
    </row>
    <row r="91" spans="1:16" s="31" customFormat="1" ht="7.5" customHeight="1">
      <c r="F91" s="58"/>
      <c r="M91" s="100"/>
      <c r="N91" s="103"/>
      <c r="O91" s="103"/>
      <c r="P91" s="100"/>
    </row>
    <row r="92" spans="1:16" s="31" customFormat="1" ht="12.75" customHeight="1">
      <c r="A92" s="50" t="s">
        <v>117</v>
      </c>
      <c r="C92" s="45"/>
      <c r="D92" s="31" t="s">
        <v>81</v>
      </c>
      <c r="E92" s="44"/>
      <c r="F92" s="109"/>
      <c r="G92" s="44"/>
      <c r="M92" s="100"/>
      <c r="N92" s="103"/>
      <c r="O92" s="103"/>
      <c r="P92" s="100"/>
    </row>
    <row r="93" spans="1:16" s="31" customFormat="1" ht="6" customHeight="1">
      <c r="F93" s="58"/>
      <c r="M93" s="100"/>
      <c r="N93" s="103"/>
      <c r="O93" s="103"/>
      <c r="P93" s="100"/>
    </row>
    <row r="94" spans="1:16" s="31" customFormat="1" ht="12.75" customHeight="1">
      <c r="D94" s="31" t="s">
        <v>82</v>
      </c>
      <c r="F94" s="108" t="s">
        <v>88</v>
      </c>
      <c r="M94" s="100"/>
      <c r="N94" s="103"/>
      <c r="O94" s="103"/>
      <c r="P94" s="100"/>
    </row>
    <row r="95" spans="1:16" s="31" customFormat="1" ht="6" customHeight="1">
      <c r="A95" s="25"/>
      <c r="B95" s="25"/>
      <c r="C95" s="25"/>
      <c r="D95" s="25"/>
      <c r="E95" s="25"/>
      <c r="F95" s="60"/>
      <c r="G95" s="25"/>
      <c r="M95" s="100"/>
      <c r="N95" s="103"/>
      <c r="O95" s="103"/>
      <c r="P95" s="100"/>
    </row>
    <row r="96" spans="1:16" s="31" customFormat="1" ht="12.75" customHeight="1">
      <c r="A96" s="31" t="s">
        <v>83</v>
      </c>
      <c r="D96" s="37"/>
      <c r="F96" s="58"/>
      <c r="M96" s="100"/>
      <c r="N96" s="103"/>
      <c r="O96" s="103"/>
      <c r="P96" s="100"/>
    </row>
    <row r="97" spans="3:16" s="31" customFormat="1" ht="12.75" customHeight="1">
      <c r="C97" s="53"/>
      <c r="F97" s="58"/>
      <c r="M97" s="100"/>
      <c r="N97" s="103"/>
      <c r="O97" s="103"/>
      <c r="P97" s="100"/>
    </row>
  </sheetData>
  <mergeCells count="6">
    <mergeCell ref="A80:G80"/>
    <mergeCell ref="C53:C54"/>
    <mergeCell ref="A77:G77"/>
    <mergeCell ref="A78:G78"/>
    <mergeCell ref="F3:G3"/>
    <mergeCell ref="F4:G4"/>
  </mergeCells>
  <phoneticPr fontId="16" type="noConversion"/>
  <printOptions horizontalCentered="1"/>
  <pageMargins left="0.38" right="0.25" top="0.7" bottom="0.52" header="0.5" footer="0.5"/>
  <pageSetup scale="95" fitToHeight="2" orientation="portrait" blackAndWhite="1" r:id="rId1"/>
  <headerFooter alignWithMargins="0"/>
  <rowBreaks count="1" manualBreakCount="1">
    <brk id="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Union Pacific Railroad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Aadm038</dc:creator>
  <cp:lastModifiedBy>fpan259</cp:lastModifiedBy>
  <cp:lastPrinted>2013-10-24T22:08:32Z</cp:lastPrinted>
  <dcterms:created xsi:type="dcterms:W3CDTF">2005-07-25T19:48:41Z</dcterms:created>
  <dcterms:modified xsi:type="dcterms:W3CDTF">2013-10-30T21:13:05Z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1Q-2013 Wkpr.xlsx</vt:lpwstr>
  </property>
</Properties>
</file>