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3 2018\"/>
    </mc:Choice>
  </mc:AlternateContent>
  <bookViews>
    <workbookView xWindow="0" yWindow="0" windowWidth="19200" windowHeight="1086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'[1]Paducah&amp;Louisville'!#REF!</definedName>
    <definedName name="\0">'[1]Paducah&amp;Louisville'!#REF!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'[1]Paducah&amp;Louisville'!#REF!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'[1]Paducah&amp;Louisville'!#REF!</definedName>
    <definedName name="\N" localSheetId="0">#REF!</definedName>
    <definedName name="\N">#REF!</definedName>
    <definedName name="\O" localSheetId="0">#REF!</definedName>
    <definedName name="\O">#REF!</definedName>
    <definedName name="\P">'[1]Paducah&amp;Louisville'!#REF!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'[4]OthInc IntExp'!#REF!</definedName>
    <definedName name="_9OTH_INC_HC">'[4]OthInc IntExp'!#REF!</definedName>
    <definedName name="_ALL1" localSheetId="0">#REF!</definedName>
    <definedName name="_ALL1">#REF!</definedName>
    <definedName name="_ALL2" localSheetId="0">#REF!</definedName>
    <definedName name="_ALL2">#REF!</definedName>
    <definedName name="_Aug05" localSheetId="0">[5]!_Aug05</definedName>
    <definedName name="_Aug05">[6]!_Aug05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[5]!_Jan06</definedName>
    <definedName name="_Jan06">[6]!_Jan06</definedName>
    <definedName name="_Key1" hidden="1">'[7]DETAIL RECORDS'!#REF!</definedName>
    <definedName name="_Key2" hidden="1">'[7]DETAIL RECORDS'!#REF!</definedName>
    <definedName name="_NonOpEnviroReserveReclass">'[8]Sch 210'!$Q$162,'[8]Sch 210'!$Q$170:$Q$171</definedName>
    <definedName name="_NonOpRealtyBlockBTL">'[8]Sch 210'!$Q$90:$Q$108,'[8]Sch 210'!$Q$130:$Q$141</definedName>
    <definedName name="_NonOpRealtyBlockReclass">'[8]Sch 210'!$Q$90:$Q$108,'[8]Sch 210'!$Q$130:$Q$141,'[8]Sch 210'!$Q$162,'[8]Sch 210'!$Q$170:$Q$171</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'[7]DETAIL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[5]!a</definedName>
    <definedName name="a">[6]!a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'[1]Paducah&amp;Louisville'!#REF!</definedName>
    <definedName name="DAYS2">'[1]Paducah&amp;Louisville'!#REF!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isc_yr_adj">#REF!,#REF!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FY_ADJ">#REF!,#REF!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'[1]Paducah&amp;Louisville'!#REF!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'[1]Paducah&amp;Louisville'!#REF!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'[1]Paducah&amp;Louisville'!#REF!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'RE&amp;I'!$A$1:$N$99</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PY_BS_RECON">'[8]BS SEC'!$D$9:$D$19,'[8]BS SEC'!$G$9:$G$19,'[8]BS SEC'!$J$9:$J$19</definedName>
    <definedName name="PY_RECON">'[8]IS SEC'!$D$9:$D$19,'[8]IS SEC'!$G$9:$G$19,'[8]IS SEC'!$M$9:$M$19,'[8]IS SEC'!$P$9:$P$19</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'[1]Paducah&amp;Louisville'!#REF!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'[4]OthInc IntExp'!#REF!</definedName>
    <definedName name="RMC000000000000">'[4]OthInc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C___CSXT">'[8]IS SEC'!$C$9,'[8]IS SEC'!$F$9,'[8]IS SEC'!$O$9</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'[1]Paducah&amp;Louisville'!#REF!</definedName>
    <definedName name="SKIP">'[1]Paducah&amp;Louisville'!#REF!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ax_Reform">'[8]Sch 210'!#REF!,'[8]Sch 210'!#REF!,'[8]Sch 210'!#REF!</definedName>
    <definedName name="Tax_Reform_EquityPU">'[24]Sch 210'!$F$152:$F$153,'[24]Sch 210'!$F$34</definedName>
    <definedName name="Tax_reform_ImpactCurrTax">'[24]Sch 210'!$F$205,'[24]Sch 210'!$F$209</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'[25]LOCO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[5]!UPDT_EQRENTS</definedName>
    <definedName name="UPDT_EQRENTS">[6]!UPDT_EQRENTS</definedName>
    <definedName name="UPDT_EQRENTS05" localSheetId="0">[5]!UPDT_EQRENTS05</definedName>
    <definedName name="UPDT_EQRENTS05">[6]!UPDT_EQRENTS05</definedName>
    <definedName name="UPDT_OPSUPGA" localSheetId="0">[5]!UPDT_OPSUPGA</definedName>
    <definedName name="UPDT_OPSUPGA">[6]!UPDT_OPSUPGA</definedName>
    <definedName name="UPDT_OPSUPGA05" localSheetId="0">[5]!UPDT_OPSUPGA05</definedName>
    <definedName name="UPDT_OPSUPGA05">[6]!UPDT_OPSUPGA05</definedName>
    <definedName name="UPDT_PERSINJ" localSheetId="0">[5]!UPDT_PERSINJ</definedName>
    <definedName name="UPDT_PERSINJ">[6]!UPDT_PERSINJ</definedName>
    <definedName name="UPDT_PERSINJ05" localSheetId="0">[5]!UPDT_PERSINJ05</definedName>
    <definedName name="UPDT_PERSINJ05">[6]!UPDT_PERSINJ05</definedName>
    <definedName name="UPDT_PL" localSheetId="0">[5]!UPDT_PL</definedName>
    <definedName name="UPDT_PL">[6]!UPDT_PL</definedName>
    <definedName name="UPDT_PL05" localSheetId="0">[5]!UPDT_PL05</definedName>
    <definedName name="UPDT_PL05">[6]!UPDT_PL05</definedName>
    <definedName name="UPDT_PLa" localSheetId="0">[5]!UPDT_PLa</definedName>
    <definedName name="UPDT_PLa">[6]!UPDT_PLa</definedName>
    <definedName name="UPDT_SGSUM" localSheetId="0">[5]!UPDT_SGSUM</definedName>
    <definedName name="UPDT_SGSUM">[6]!UPDT_SGSUM</definedName>
    <definedName name="UPDT_SGSUM05" localSheetId="0">[5]!UPDT_SGSUM05</definedName>
    <definedName name="UPDT_SGSUM05">[6]!UPDT_SGSUM05</definedName>
    <definedName name="Upl" localSheetId="0">#REF!</definedName>
    <definedName name="Upl">#REF!</definedName>
    <definedName name="Vendor" localSheetId="0">#REF!</definedName>
    <definedName name="Vendor">#REF!</definedName>
    <definedName name="VI">'[26]CSX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[27]Cover!#REF!</definedName>
    <definedName name="wp_7">[27]Cover!#REF!</definedName>
    <definedName name="wp1A" localSheetId="0">#REF!</definedName>
    <definedName name="wp1A">#REF!</definedName>
    <definedName name="wp1b" localSheetId="0">[28]Cover!#REF!</definedName>
    <definedName name="wp1b">[28]Cover!#REF!</definedName>
    <definedName name="wp1d">[28]Cover!#REF!</definedName>
    <definedName name="wp1e">[28]Cover!#REF!</definedName>
    <definedName name="wp1f">[28]Cover!#REF!</definedName>
    <definedName name="wp1g">[28]Cover!#REF!</definedName>
    <definedName name="wp1h">[28]Cover!#REF!</definedName>
    <definedName name="wp1i">[28]Cover!#REF!</definedName>
    <definedName name="wp1j">[28]Cover!#REF!</definedName>
    <definedName name="WP2_Line8">'[29]WP2-Prior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 l="1"/>
  <c r="M79" i="1"/>
  <c r="M78" i="1"/>
  <c r="M77" i="1"/>
  <c r="M74" i="1"/>
  <c r="M73" i="1"/>
  <c r="M72" i="1"/>
  <c r="M64" i="1"/>
  <c r="M58" i="1"/>
  <c r="M53" i="1"/>
  <c r="M50" i="1"/>
  <c r="M45" i="1"/>
  <c r="M40" i="1"/>
  <c r="M38" i="1"/>
  <c r="K38" i="1"/>
  <c r="M33" i="1"/>
  <c r="K33" i="1"/>
  <c r="I27" i="1"/>
  <c r="I24" i="1"/>
  <c r="M27" i="1"/>
  <c r="M31" i="1" s="1"/>
  <c r="M24" i="1"/>
  <c r="M20" i="1"/>
  <c r="M66" i="1" l="1"/>
  <c r="K79" i="1"/>
  <c r="I79" i="1"/>
  <c r="G79" i="1"/>
  <c r="K78" i="1"/>
  <c r="I78" i="1"/>
  <c r="G78" i="1"/>
  <c r="K45" i="1"/>
  <c r="I45" i="1"/>
  <c r="G45" i="1"/>
  <c r="M47" i="1"/>
  <c r="I38" i="1"/>
  <c r="G38" i="1"/>
  <c r="K77" i="1"/>
  <c r="K82" i="1" s="1"/>
  <c r="K27" i="1"/>
  <c r="G27" i="1"/>
  <c r="K24" i="1"/>
  <c r="G24" i="1"/>
  <c r="K20" i="1"/>
  <c r="I20" i="1"/>
  <c r="G20" i="1"/>
  <c r="C5" i="1"/>
  <c r="C4" i="1"/>
  <c r="I73" i="1" l="1"/>
  <c r="I74" i="1"/>
  <c r="G73" i="1"/>
  <c r="G31" i="1"/>
  <c r="G72" i="1" s="1"/>
  <c r="G74" i="1"/>
  <c r="K31" i="1"/>
  <c r="K72" i="1" s="1"/>
  <c r="K73" i="1"/>
  <c r="K74" i="1"/>
  <c r="I31" i="1"/>
  <c r="I72" i="1" s="1"/>
  <c r="K40" i="1"/>
  <c r="G33" i="1" l="1"/>
  <c r="G40" i="1" s="1"/>
  <c r="I33" i="1"/>
  <c r="K50" i="1"/>
  <c r="K53" i="1" s="1"/>
  <c r="K58" i="1" s="1"/>
  <c r="K64" i="1" s="1"/>
  <c r="K66" i="1" s="1"/>
  <c r="K47" i="1"/>
  <c r="G77" i="1"/>
  <c r="G82" i="1" s="1"/>
  <c r="G50" i="1" l="1"/>
  <c r="G53" i="1" s="1"/>
  <c r="G58" i="1" s="1"/>
  <c r="G64" i="1" s="1"/>
  <c r="G66" i="1" s="1"/>
  <c r="G47" i="1"/>
  <c r="I77" i="1"/>
  <c r="I82" i="1" s="1"/>
  <c r="I40" i="1"/>
  <c r="I50" i="1" l="1"/>
  <c r="I53" i="1" s="1"/>
  <c r="I58" i="1" s="1"/>
  <c r="I64" i="1" s="1"/>
  <c r="I66" i="1" s="1"/>
  <c r="I47"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<sst xmlns="http://schemas.openxmlformats.org/spreadsheetml/2006/main" count="187" uniqueCount="111">
  <si>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</si>
  <si>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</si>
  <si>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</si>
  <si>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</si>
  <si>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</si>
  <si>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</si>
  <si>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</si>
  <si>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</si>
  <si>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</si>
  <si>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</si>
  <si>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</si>
  <si>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10-31-2018</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</si>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</sst>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2">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3" fillId="2" borderId="17" xfId="1" applyFont="1" applyFill="1" applyBorder="1" applyAlignment="1" applyProtection="1">
      <alignment horizontal="center"/>
    </xf>
    <xf numFmtId="0" fontId="3" fillId="2" borderId="28" xfId="1" applyFont="1" applyFill="1" applyBorder="1" applyAlignment="1" applyProtection="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xf numFmtId="0" fontId="1" fillId="2" borderId="35"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6" xfId="1" applyFont="1" applyFill="1" applyBorder="1" applyProtection="1"/>
    <xf numFmtId="0" fontId="3" fillId="2" borderId="36" xfId="1" applyFont="1" applyFill="1" applyBorder="1" applyProtection="1"/>
    <xf numFmtId="43" fontId="9" fillId="2" borderId="36" xfId="3" applyFont="1" applyFill="1" applyBorder="1" applyProtection="1"/>
    <xf numFmtId="37" fontId="9" fillId="2" borderId="36" xfId="1" applyNumberFormat="1" applyFont="1" applyFill="1" applyBorder="1" applyProtection="1"/>
    <xf numFmtId="0" fontId="3" fillId="2" borderId="24" xfId="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30"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23"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7" xfId="1" applyFont="1" applyFill="1" applyBorder="1" applyProtection="1"/>
    <xf numFmtId="165" fontId="1" fillId="2" borderId="26" xfId="1" applyNumberFormat="1" applyFont="1" applyFill="1" applyBorder="1" applyProtection="1"/>
    <xf numFmtId="166" fontId="3" fillId="2" borderId="37" xfId="1" applyNumberFormat="1" applyFont="1" applyFill="1" applyBorder="1" applyProtection="1"/>
    <xf numFmtId="166" fontId="9" fillId="2" borderId="37" xfId="1" applyNumberFormat="1" applyFont="1" applyFill="1" applyBorder="1" applyProtection="1"/>
    <xf numFmtId="165" fontId="1" fillId="2" borderId="27" xfId="1" applyNumberFormat="1" applyFont="1" applyFill="1" applyBorder="1" applyProtection="1"/>
    <xf numFmtId="0" fontId="3" fillId="2" borderId="35" xfId="1" applyFont="1" applyFill="1" applyBorder="1" applyProtection="1"/>
    <xf numFmtId="0" fontId="1" fillId="2" borderId="22" xfId="1" applyFont="1" applyFill="1" applyBorder="1" applyProtection="1"/>
    <xf numFmtId="0" fontId="1" fillId="2" borderId="38"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0" fontId="2" fillId="2" borderId="39" xfId="1" applyFont="1" applyFill="1" applyBorder="1" applyProtection="1"/>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 fillId="2" borderId="37"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64" fontId="1" fillId="2" borderId="40" xfId="3" applyNumberFormat="1" applyFont="1" applyFill="1" applyBorder="1" applyProtection="1"/>
    <xf numFmtId="164" fontId="1" fillId="0" borderId="6" xfId="3" applyNumberFormat="1" applyFont="1" applyFill="1" applyBorder="1" applyProtection="1"/>
    <xf numFmtId="37" fontId="1" fillId="0" borderId="41" xfId="1" applyNumberFormat="1" applyFont="1" applyFill="1" applyBorder="1" applyProtection="1"/>
    <xf numFmtId="37" fontId="1" fillId="0" borderId="6" xfId="1" applyNumberFormat="1" applyFont="1" applyFill="1" applyBorder="1" applyProtection="1"/>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6" xfId="1" applyFont="1" applyFill="1" applyBorder="1" applyAlignment="1" applyProtection="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2" fillId="2" borderId="36" xfId="1" applyFont="1" applyFill="1" applyBorder="1" applyAlignment="1" applyProtection="1">
      <alignment horizontal="center"/>
    </xf>
    <xf numFmtId="0" fontId="1" fillId="2" borderId="9" xfId="1" applyFont="1" applyFill="1" applyBorder="1" applyAlignment="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6" xfId="1" applyFont="1" applyFill="1" applyBorder="1" applyAlignment="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15" xfId="1" applyFont="1" applyFill="1" applyBorder="1" applyAlignment="1" applyProtection="1">
      <alignment horizontal="center" vertical="center"/>
      <protection locked="0"/>
    </xf>
    <xf numFmtId="0" fontId="1" fillId="2" borderId="18" xfId="1" applyFont="1" applyFill="1" applyBorder="1" applyAlignment="1">
      <alignment horizontal="center" vertic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1%20HFM%20Financials%20Q32018_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v>0</v>
          </cell>
          <cell r="C336">
            <v>0</v>
          </cell>
          <cell r="D336">
            <v>0</v>
          </cell>
          <cell r="E336">
            <v>0</v>
          </cell>
          <cell r="G336">
            <v>0</v>
          </cell>
          <cell r="H336">
            <v>0</v>
          </cell>
          <cell r="I336">
            <v>0</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v>0</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v>0</v>
          </cell>
          <cell r="B359">
            <v>0</v>
          </cell>
          <cell r="C359">
            <v>0</v>
          </cell>
          <cell r="D359">
            <v>0</v>
          </cell>
          <cell r="E359">
            <v>0</v>
          </cell>
          <cell r="G359">
            <v>0</v>
          </cell>
          <cell r="H359">
            <v>0</v>
          </cell>
          <cell r="I359">
            <v>0</v>
          </cell>
        </row>
        <row r="360">
          <cell r="A360">
            <v>0</v>
          </cell>
          <cell r="B360">
            <v>0</v>
          </cell>
          <cell r="C360">
            <v>0</v>
          </cell>
          <cell r="D360">
            <v>0</v>
          </cell>
          <cell r="E360">
            <v>0</v>
          </cell>
          <cell r="G360">
            <v>0</v>
          </cell>
          <cell r="H360">
            <v>0</v>
          </cell>
          <cell r="I360">
            <v>0</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v>0</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v>0</v>
          </cell>
          <cell r="B406">
            <v>0</v>
          </cell>
          <cell r="C406">
            <v>0</v>
          </cell>
          <cell r="D406">
            <v>0</v>
          </cell>
          <cell r="E406">
            <v>0</v>
          </cell>
          <cell r="G406">
            <v>0</v>
          </cell>
          <cell r="H406">
            <v>0</v>
          </cell>
          <cell r="I406">
            <v>0</v>
          </cell>
        </row>
        <row r="407">
          <cell r="A407">
            <v>0</v>
          </cell>
          <cell r="B407">
            <v>0</v>
          </cell>
          <cell r="C407">
            <v>0</v>
          </cell>
          <cell r="D407">
            <v>0</v>
          </cell>
          <cell r="E407">
            <v>0</v>
          </cell>
          <cell r="G407">
            <v>0</v>
          </cell>
          <cell r="H407">
            <v>0</v>
          </cell>
          <cell r="I407">
            <v>0</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v>0</v>
          </cell>
          <cell r="C410">
            <v>0</v>
          </cell>
          <cell r="D410">
            <v>0</v>
          </cell>
          <cell r="E410">
            <v>0</v>
          </cell>
          <cell r="G410">
            <v>0</v>
          </cell>
          <cell r="H410">
            <v>0</v>
          </cell>
          <cell r="I410">
            <v>0</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v>0</v>
          </cell>
        </row>
        <row r="418">
          <cell r="A418" t="str">
            <v>EQUITY</v>
          </cell>
          <cell r="B418">
            <v>0</v>
          </cell>
          <cell r="C418">
            <v>0</v>
          </cell>
          <cell r="D418">
            <v>0</v>
          </cell>
          <cell r="E418">
            <v>0</v>
          </cell>
          <cell r="G418">
            <v>0</v>
          </cell>
          <cell r="H418">
            <v>0</v>
          </cell>
          <cell r="I418">
            <v>0</v>
          </cell>
        </row>
        <row r="419">
          <cell r="A419">
            <v>0</v>
          </cell>
          <cell r="B419">
            <v>0</v>
          </cell>
          <cell r="C419">
            <v>0</v>
          </cell>
          <cell r="D419">
            <v>0</v>
          </cell>
          <cell r="E419">
            <v>0</v>
          </cell>
          <cell r="F419">
            <v>0</v>
          </cell>
          <cell r="G419">
            <v>0</v>
          </cell>
          <cell r="H419">
            <v>0</v>
          </cell>
          <cell r="I419">
            <v>0</v>
          </cell>
        </row>
        <row r="420">
          <cell r="A420" t="str">
            <v>MISC INCOME/( - EXP )</v>
          </cell>
          <cell r="B420">
            <v>0</v>
          </cell>
          <cell r="C420">
            <v>0</v>
          </cell>
          <cell r="D420">
            <v>0</v>
          </cell>
          <cell r="E420">
            <v>0</v>
          </cell>
          <cell r="G420">
            <v>0</v>
          </cell>
          <cell r="H420">
            <v>0</v>
          </cell>
          <cell r="I420">
            <v>0</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v>0</v>
          </cell>
          <cell r="G429">
            <v>0</v>
          </cell>
          <cell r="H429">
            <v>0</v>
          </cell>
          <cell r="I429">
            <v>0</v>
          </cell>
        </row>
        <row r="430">
          <cell r="A430" t="str">
            <v xml:space="preserve">      TOTAL MISC</v>
          </cell>
          <cell r="B430">
            <v>0</v>
          </cell>
          <cell r="C430">
            <v>0</v>
          </cell>
          <cell r="D430">
            <v>0</v>
          </cell>
          <cell r="E430">
            <v>0</v>
          </cell>
          <cell r="F430">
            <v>0</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v>0</v>
          </cell>
          <cell r="D24">
            <v>0</v>
          </cell>
          <cell r="E24">
            <v>0</v>
          </cell>
          <cell r="G24">
            <v>0</v>
          </cell>
          <cell r="H24">
            <v>0</v>
          </cell>
          <cell r="K24">
            <v>0</v>
          </cell>
          <cell r="M24">
            <v>0</v>
          </cell>
          <cell r="N24">
            <v>0</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v>0</v>
          </cell>
          <cell r="D28">
            <v>15</v>
          </cell>
          <cell r="E28">
            <v>8.4602368866328256E-3</v>
          </cell>
          <cell r="G28">
            <v>-779</v>
          </cell>
          <cell r="H28">
            <v>-0.75265700483091791</v>
          </cell>
          <cell r="J28">
            <v>-4</v>
          </cell>
          <cell r="K28">
            <v>4</v>
          </cell>
          <cell r="M28">
            <v>-768</v>
          </cell>
          <cell r="N28">
            <v>-0.27360171001068756</v>
          </cell>
        </row>
        <row r="29">
          <cell r="A29" t="str">
            <v>Operating Expense</v>
          </cell>
          <cell r="E29">
            <v>0</v>
          </cell>
          <cell r="H29">
            <v>0</v>
          </cell>
          <cell r="K29">
            <v>0</v>
          </cell>
          <cell r="N29">
            <v>0</v>
          </cell>
        </row>
        <row r="30">
          <cell r="B30" t="str">
            <v xml:space="preserve">   Labor &amp; Fringe</v>
          </cell>
          <cell r="C30">
            <v>0</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v>0</v>
          </cell>
        </row>
        <row r="66">
          <cell r="A66">
            <v>0</v>
          </cell>
        </row>
        <row r="68">
          <cell r="A68">
            <v>0</v>
          </cell>
        </row>
        <row r="70">
          <cell r="A70">
            <v>0</v>
          </cell>
        </row>
        <row r="72">
          <cell r="A7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10_Affiliate AP"/>
      <sheetName val="11 Road &amp; Nonop Prop"/>
      <sheetName val="12 - CCX Reclass"/>
      <sheetName val="Shares"/>
      <sheetName val="REI PY_Adj"/>
      <sheetName val="CBS PY_Adj"/>
      <sheetName val="Checks"/>
      <sheetName val="QTD Rx"/>
    </sheetNames>
    <sheetDataSet>
      <sheetData sheetId="0" refreshError="1"/>
      <sheetData sheetId="1">
        <row r="2">
          <cell r="E2" t="str">
            <v xml:space="preserve"> 1st   2nd   3rd   4th</v>
          </cell>
        </row>
        <row r="3">
          <cell r="E3" t="str">
            <v xml:space="preserve">  [  ]    [  ]    [ X ]    [  ]</v>
          </cell>
        </row>
      </sheetData>
      <sheetData sheetId="2"/>
      <sheetData sheetId="3" refreshError="1"/>
      <sheetData sheetId="4" refreshError="1"/>
      <sheetData sheetId="5">
        <row r="9">
          <cell r="C9">
            <v>9050</v>
          </cell>
          <cell r="D9">
            <v>8490</v>
          </cell>
          <cell r="F9">
            <v>5843</v>
          </cell>
          <cell r="G9">
            <v>6278</v>
          </cell>
          <cell r="M9">
            <v>11</v>
          </cell>
          <cell r="O9">
            <v>-776</v>
          </cell>
          <cell r="P9">
            <v>-844</v>
          </cell>
        </row>
        <row r="11">
          <cell r="D11">
            <v>-171</v>
          </cell>
          <cell r="G11">
            <v>-91</v>
          </cell>
          <cell r="M11">
            <v>60</v>
          </cell>
          <cell r="P11">
            <v>28</v>
          </cell>
        </row>
        <row r="12">
          <cell r="D12">
            <v>0</v>
          </cell>
          <cell r="G12">
            <v>-1</v>
          </cell>
          <cell r="M12">
            <v>0</v>
          </cell>
          <cell r="P12">
            <v>0</v>
          </cell>
        </row>
        <row r="14">
          <cell r="D14">
            <v>0</v>
          </cell>
          <cell r="G14">
            <v>30</v>
          </cell>
          <cell r="M14">
            <v>30</v>
          </cell>
          <cell r="P14">
            <v>0</v>
          </cell>
        </row>
        <row r="15">
          <cell r="D15">
            <v>0</v>
          </cell>
          <cell r="G15">
            <v>-6</v>
          </cell>
          <cell r="M15">
            <v>-6</v>
          </cell>
          <cell r="P15">
            <v>0</v>
          </cell>
        </row>
        <row r="17">
          <cell r="D17">
            <v>0</v>
          </cell>
          <cell r="G17">
            <v>24</v>
          </cell>
          <cell r="M17">
            <v>0</v>
          </cell>
          <cell r="P17">
            <v>9</v>
          </cell>
        </row>
        <row r="18">
          <cell r="D18">
            <v>0</v>
          </cell>
          <cell r="G18">
            <v>0</v>
          </cell>
          <cell r="M18">
            <v>0</v>
          </cell>
          <cell r="P18">
            <v>0</v>
          </cell>
        </row>
        <row r="19">
          <cell r="D19">
            <v>0</v>
          </cell>
          <cell r="G19">
            <v>1</v>
          </cell>
          <cell r="M19">
            <v>1</v>
          </cell>
          <cell r="P19">
            <v>0</v>
          </cell>
        </row>
      </sheetData>
      <sheetData sheetId="6">
        <row r="9">
          <cell r="D9">
            <v>35433</v>
          </cell>
          <cell r="G9">
            <v>13223</v>
          </cell>
          <cell r="J9">
            <v>22210</v>
          </cell>
        </row>
        <row r="11">
          <cell r="D11">
            <v>-84</v>
          </cell>
          <cell r="G11">
            <v>37</v>
          </cell>
          <cell r="J11">
            <v>-121</v>
          </cell>
        </row>
        <row r="13">
          <cell r="D13">
            <v>-317</v>
          </cell>
          <cell r="G13">
            <v>-119</v>
          </cell>
          <cell r="J13">
            <v>-198</v>
          </cell>
        </row>
        <row r="14">
          <cell r="D14">
            <v>-43</v>
          </cell>
          <cell r="G14">
            <v>-16</v>
          </cell>
          <cell r="J14">
            <v>-27</v>
          </cell>
        </row>
        <row r="15">
          <cell r="D15">
            <v>-14</v>
          </cell>
          <cell r="G15">
            <v>-5</v>
          </cell>
          <cell r="J15">
            <v>-9</v>
          </cell>
        </row>
        <row r="16">
          <cell r="D16">
            <v>0</v>
          </cell>
          <cell r="G16">
            <v>-1</v>
          </cell>
          <cell r="J16">
            <v>1</v>
          </cell>
        </row>
        <row r="17">
          <cell r="D17">
            <v>1</v>
          </cell>
          <cell r="G17">
            <v>0</v>
          </cell>
          <cell r="J17">
            <v>1</v>
          </cell>
        </row>
        <row r="19">
          <cell r="D19">
            <v>34976</v>
          </cell>
          <cell r="G19">
            <v>13119</v>
          </cell>
          <cell r="J19">
            <v>21857</v>
          </cell>
        </row>
      </sheetData>
      <sheetData sheetId="7"/>
      <sheetData sheetId="8"/>
      <sheetData sheetId="9" refreshError="1"/>
      <sheetData sheetId="10">
        <row r="90">
          <cell r="Q90">
            <v>28822.893640000002</v>
          </cell>
        </row>
        <row r="91">
          <cell r="Q91">
            <v>1048.04925</v>
          </cell>
        </row>
        <row r="92">
          <cell r="Q92">
            <v>-15.054649999999981</v>
          </cell>
        </row>
        <row r="93">
          <cell r="Q93">
            <v>5.931</v>
          </cell>
        </row>
        <row r="94">
          <cell r="Q94">
            <v>0.27</v>
          </cell>
        </row>
        <row r="95">
          <cell r="Q95">
            <v>1.9004500000000348</v>
          </cell>
        </row>
        <row r="96">
          <cell r="Q96">
            <v>31.214400000000001</v>
          </cell>
        </row>
        <row r="97">
          <cell r="Q97">
            <v>0</v>
          </cell>
        </row>
        <row r="98">
          <cell r="Q98">
            <v>0</v>
          </cell>
        </row>
        <row r="99">
          <cell r="Q99">
            <v>0</v>
          </cell>
        </row>
        <row r="100">
          <cell r="Q100">
            <v>-1.5185899999999999</v>
          </cell>
        </row>
        <row r="101">
          <cell r="Q101">
            <v>0</v>
          </cell>
        </row>
        <row r="102">
          <cell r="Q102">
            <v>0</v>
          </cell>
        </row>
        <row r="103">
          <cell r="Q103">
            <v>0</v>
          </cell>
        </row>
        <row r="104">
          <cell r="Q104">
            <v>0</v>
          </cell>
        </row>
        <row r="105">
          <cell r="Q105">
            <v>1191.29917</v>
          </cell>
        </row>
        <row r="106">
          <cell r="Q106">
            <v>3156.54124</v>
          </cell>
        </row>
        <row r="107">
          <cell r="Q107">
            <v>459.83259999999996</v>
          </cell>
        </row>
        <row r="108">
          <cell r="Q108">
            <v>484.31702000000001</v>
          </cell>
        </row>
        <row r="130">
          <cell r="Q130">
            <v>179753.65211000002</v>
          </cell>
        </row>
        <row r="131">
          <cell r="Q131">
            <v>296.33141999999998</v>
          </cell>
        </row>
        <row r="132">
          <cell r="Q132">
            <v>-56492.139380000001</v>
          </cell>
        </row>
        <row r="133">
          <cell r="Q133">
            <v>-1660.39698</v>
          </cell>
        </row>
        <row r="134">
          <cell r="Q134">
            <v>-46.938540000000003</v>
          </cell>
        </row>
        <row r="135">
          <cell r="Q135">
            <v>0</v>
          </cell>
        </row>
        <row r="136">
          <cell r="Q136">
            <v>0</v>
          </cell>
        </row>
        <row r="137">
          <cell r="Q137">
            <v>-2842.0750200000002</v>
          </cell>
        </row>
        <row r="138">
          <cell r="Q138">
            <v>0</v>
          </cell>
        </row>
        <row r="139">
          <cell r="Q139">
            <v>110.71991</v>
          </cell>
        </row>
        <row r="140">
          <cell r="Q140">
            <v>-4102.9604799999997</v>
          </cell>
        </row>
        <row r="141">
          <cell r="Q141">
            <v>23.111249999999998</v>
          </cell>
        </row>
        <row r="162">
          <cell r="Q162">
            <v>1197.6740199999999</v>
          </cell>
        </row>
        <row r="170">
          <cell r="Q170">
            <v>982.35490000000004</v>
          </cell>
        </row>
        <row r="171">
          <cell r="Q171">
            <v>-3.1656999999999997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zoomScale="80" zoomScaleNormal="80" workbookViewId="0"/>
  </sheetViews>
  <sheetFormatPr defaultColWidth="9.140625" defaultRowHeight="12.75" x14ac:dyDescent="0.2"/>
  <cols>
    <col min="1" max="1" width="19.7109375" style="5" customWidth="1"/>
    <col min="2" max="2" width="11.7109375" style="5" customWidth="1"/>
    <col min="3" max="3" width="21.28515625" style="5" customWidth="1"/>
    <col min="4" max="4" width="6.5703125" style="5" customWidth="1"/>
    <col min="5" max="5" width="6" style="157"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7.7109375" style="5" customWidth="1"/>
    <col min="14" max="15" width="9.140625" style="5"/>
    <col min="16" max="16" width="9.5703125" style="5" bestFit="1" customWidth="1"/>
    <col min="17" max="17" width="9.5703125" style="5" customWidth="1"/>
    <col min="18" max="16384" width="9.140625" style="5"/>
  </cols>
  <sheetData>
    <row r="1" spans="1:21" x14ac:dyDescent="0.2">
      <c r="A1" s="1" t="s">
        <v>0</v>
      </c>
      <c r="B1" s="2"/>
      <c r="C1" s="3"/>
      <c r="D1" s="3"/>
      <c r="E1" s="4"/>
      <c r="F1" s="195" t="s">
        <v>0</v>
      </c>
      <c r="G1" s="196"/>
      <c r="H1" s="196"/>
      <c r="I1" s="196"/>
      <c r="J1" s="196"/>
      <c r="K1" s="196"/>
      <c r="L1" s="196"/>
      <c r="M1" s="197"/>
    </row>
    <row r="2" spans="1:21" x14ac:dyDescent="0.2">
      <c r="A2" s="6" t="s">
        <v>1</v>
      </c>
      <c r="B2" s="7"/>
      <c r="C2" s="8"/>
      <c r="D2" s="8"/>
      <c r="E2" s="9"/>
      <c r="F2" s="198" t="s">
        <v>2</v>
      </c>
      <c r="G2" s="199"/>
      <c r="H2" s="199"/>
      <c r="I2" s="199"/>
      <c r="J2" s="199"/>
      <c r="K2" s="199"/>
      <c r="L2" s="199"/>
      <c r="M2" s="194"/>
    </row>
    <row r="3" spans="1:21" x14ac:dyDescent="0.2">
      <c r="A3" s="10" t="s">
        <v>3</v>
      </c>
      <c r="B3" s="11" t="s">
        <v>4</v>
      </c>
      <c r="C3" s="12" t="s">
        <v>5</v>
      </c>
      <c r="D3" s="13"/>
      <c r="E3" s="14" t="s">
        <v>6</v>
      </c>
      <c r="F3" s="15"/>
      <c r="G3" s="16" t="s">
        <v>7</v>
      </c>
      <c r="H3" s="15"/>
      <c r="I3" s="15"/>
      <c r="J3" s="15"/>
      <c r="K3" s="17" t="s">
        <v>8</v>
      </c>
      <c r="L3" s="18"/>
      <c r="M3" s="19">
        <v>43373</v>
      </c>
    </row>
    <row r="4" spans="1:21" x14ac:dyDescent="0.2">
      <c r="A4" s="20" t="s">
        <v>9</v>
      </c>
      <c r="B4" s="21" t="s">
        <v>10</v>
      </c>
      <c r="C4" s="22" t="str">
        <f>+[8]CBS!E2</f>
        <v xml:space="preserve"> 1st   2nd   3rd   4th</v>
      </c>
      <c r="D4" s="23"/>
      <c r="E4" s="200">
        <v>2018</v>
      </c>
      <c r="F4" s="8"/>
      <c r="G4" s="24" t="s">
        <v>11</v>
      </c>
      <c r="H4" s="8"/>
      <c r="I4" s="8"/>
      <c r="J4" s="8"/>
      <c r="K4" s="8"/>
      <c r="L4" s="8"/>
      <c r="M4" s="25"/>
    </row>
    <row r="5" spans="1:21" x14ac:dyDescent="0.2">
      <c r="A5" s="20" t="s">
        <v>9</v>
      </c>
      <c r="B5" s="26"/>
      <c r="C5" s="27" t="str">
        <f>+[8]CBS!E3</f>
        <v xml:space="preserve">  [  ]    [  ]    [ X ]    [  ]</v>
      </c>
      <c r="D5" s="28"/>
      <c r="E5" s="201"/>
      <c r="F5" s="8"/>
      <c r="G5" s="29" t="s">
        <v>12</v>
      </c>
      <c r="H5" s="8"/>
      <c r="I5" s="8"/>
      <c r="J5" s="8"/>
      <c r="K5" s="8"/>
      <c r="L5" s="8"/>
      <c r="M5" s="25"/>
    </row>
    <row r="6" spans="1:21" x14ac:dyDescent="0.2">
      <c r="A6" s="30" t="s">
        <v>13</v>
      </c>
      <c r="B6" s="3"/>
      <c r="C6" s="31"/>
      <c r="D6" s="3"/>
      <c r="E6" s="32"/>
      <c r="F6" s="3"/>
      <c r="G6" s="3"/>
      <c r="H6" s="3"/>
      <c r="I6" s="3"/>
      <c r="J6" s="3"/>
      <c r="K6" s="3"/>
      <c r="L6" s="3"/>
      <c r="M6" s="33"/>
    </row>
    <row r="7" spans="1:21" ht="15.75" x14ac:dyDescent="0.25">
      <c r="A7" s="34" t="s">
        <v>14</v>
      </c>
      <c r="B7" s="8"/>
      <c r="C7" s="35"/>
      <c r="D7" s="8"/>
      <c r="E7" s="11"/>
      <c r="F7" s="8"/>
      <c r="G7" s="36"/>
      <c r="H7" s="36"/>
      <c r="I7" s="36"/>
      <c r="J7" s="36"/>
      <c r="K7" s="37"/>
      <c r="L7" s="36"/>
      <c r="M7" s="38"/>
    </row>
    <row r="8" spans="1:21" x14ac:dyDescent="0.2">
      <c r="A8" s="34" t="s">
        <v>15</v>
      </c>
      <c r="B8" s="8"/>
      <c r="C8" s="8"/>
      <c r="D8" s="8"/>
      <c r="E8" s="11"/>
      <c r="F8" s="8"/>
      <c r="G8" s="8"/>
      <c r="H8" s="8"/>
      <c r="I8" s="8"/>
      <c r="J8" s="8"/>
      <c r="K8" s="8"/>
      <c r="L8" s="8"/>
      <c r="M8" s="25"/>
    </row>
    <row r="9" spans="1:21" x14ac:dyDescent="0.2">
      <c r="A9" s="34" t="s">
        <v>16</v>
      </c>
      <c r="B9" s="8"/>
      <c r="C9" s="8"/>
      <c r="D9" s="8"/>
      <c r="E9" s="11"/>
      <c r="F9" s="8"/>
      <c r="G9" s="8"/>
      <c r="H9" s="8"/>
      <c r="I9" s="8"/>
      <c r="J9" s="8"/>
      <c r="K9" s="8"/>
      <c r="L9" s="8"/>
      <c r="M9" s="25"/>
    </row>
    <row r="10" spans="1:21" x14ac:dyDescent="0.2">
      <c r="A10" s="39"/>
      <c r="B10" s="40"/>
      <c r="C10" s="8"/>
      <c r="D10" s="8"/>
      <c r="E10" s="11"/>
      <c r="F10" s="7"/>
      <c r="G10" s="7"/>
      <c r="H10" s="7"/>
      <c r="I10" s="7"/>
      <c r="J10" s="7"/>
      <c r="K10" s="7"/>
      <c r="L10" s="7"/>
      <c r="M10" s="25"/>
    </row>
    <row r="11" spans="1:21" x14ac:dyDescent="0.2">
      <c r="A11" s="41"/>
      <c r="B11" s="42"/>
      <c r="C11" s="42"/>
      <c r="D11" s="43"/>
      <c r="E11" s="44"/>
      <c r="F11" s="202" t="s">
        <v>17</v>
      </c>
      <c r="G11" s="203"/>
      <c r="H11" s="203"/>
      <c r="I11" s="204"/>
      <c r="J11" s="205" t="s">
        <v>18</v>
      </c>
      <c r="K11" s="206"/>
      <c r="L11" s="206"/>
      <c r="M11" s="207"/>
    </row>
    <row r="12" spans="1:21" x14ac:dyDescent="0.2">
      <c r="A12" s="208" t="s">
        <v>19</v>
      </c>
      <c r="B12" s="177"/>
      <c r="C12" s="177"/>
      <c r="D12" s="178"/>
      <c r="E12" s="45" t="s">
        <v>20</v>
      </c>
      <c r="F12" s="209" t="s">
        <v>21</v>
      </c>
      <c r="G12" s="210"/>
      <c r="H12" s="211" t="s">
        <v>22</v>
      </c>
      <c r="I12" s="210"/>
      <c r="J12" s="208" t="s">
        <v>21</v>
      </c>
      <c r="K12" s="210"/>
      <c r="L12" s="211" t="s">
        <v>22</v>
      </c>
      <c r="M12" s="210"/>
    </row>
    <row r="13" spans="1:21" x14ac:dyDescent="0.2">
      <c r="A13" s="188" t="s">
        <v>23</v>
      </c>
      <c r="B13" s="189"/>
      <c r="C13" s="189"/>
      <c r="D13" s="190"/>
      <c r="E13" s="46" t="s">
        <v>24</v>
      </c>
      <c r="F13" s="168" t="s">
        <v>25</v>
      </c>
      <c r="G13" s="191"/>
      <c r="H13" s="192" t="s">
        <v>26</v>
      </c>
      <c r="I13" s="193"/>
      <c r="J13" s="188" t="s">
        <v>27</v>
      </c>
      <c r="K13" s="191"/>
      <c r="L13" s="192" t="s">
        <v>28</v>
      </c>
      <c r="M13" s="194"/>
    </row>
    <row r="14" spans="1:21" x14ac:dyDescent="0.2">
      <c r="A14" s="34" t="s">
        <v>29</v>
      </c>
      <c r="B14" s="8"/>
      <c r="C14" s="8"/>
      <c r="D14" s="8"/>
      <c r="E14" s="47"/>
      <c r="F14" s="48"/>
      <c r="G14" s="8"/>
      <c r="H14" s="48"/>
      <c r="I14" s="8"/>
      <c r="J14" s="48"/>
      <c r="K14" s="8"/>
      <c r="L14" s="48"/>
      <c r="M14" s="49"/>
      <c r="O14" s="50"/>
      <c r="Q14" s="50"/>
      <c r="S14" s="50"/>
      <c r="U14" s="50"/>
    </row>
    <row r="15" spans="1:21" x14ac:dyDescent="0.2">
      <c r="A15" s="51" t="s">
        <v>30</v>
      </c>
      <c r="B15" s="8"/>
      <c r="C15" s="8"/>
      <c r="D15" s="8"/>
      <c r="E15" s="52">
        <v>1</v>
      </c>
      <c r="F15" s="53" t="s">
        <v>31</v>
      </c>
      <c r="G15" s="54">
        <v>2977480</v>
      </c>
      <c r="H15" s="55" t="s">
        <v>31</v>
      </c>
      <c r="I15" s="54">
        <v>2648104</v>
      </c>
      <c r="J15" s="55" t="s">
        <v>31</v>
      </c>
      <c r="K15" s="54">
        <v>8674598</v>
      </c>
      <c r="L15" s="55" t="s">
        <v>31</v>
      </c>
      <c r="M15" s="56">
        <v>8218981</v>
      </c>
      <c r="O15" s="50"/>
      <c r="Q15" s="50"/>
      <c r="S15" s="50"/>
      <c r="U15" s="50"/>
    </row>
    <row r="16" spans="1:21" x14ac:dyDescent="0.2">
      <c r="A16" s="51" t="s">
        <v>32</v>
      </c>
      <c r="B16" s="8"/>
      <c r="C16" s="8"/>
      <c r="D16" s="8"/>
      <c r="E16" s="52">
        <v>2</v>
      </c>
      <c r="F16" s="57"/>
      <c r="G16" s="54">
        <v>0</v>
      </c>
      <c r="H16" s="58"/>
      <c r="I16" s="54">
        <v>0</v>
      </c>
      <c r="J16" s="59"/>
      <c r="K16" s="54">
        <v>0</v>
      </c>
      <c r="L16" s="60"/>
      <c r="M16" s="56">
        <v>0</v>
      </c>
      <c r="O16" s="50"/>
      <c r="Q16" s="50"/>
      <c r="S16" s="50"/>
      <c r="U16" s="50"/>
    </row>
    <row r="17" spans="1:21" x14ac:dyDescent="0.2">
      <c r="A17" s="51" t="s">
        <v>33</v>
      </c>
      <c r="B17" s="8"/>
      <c r="C17" s="8"/>
      <c r="D17" s="8"/>
      <c r="E17" s="52">
        <v>3</v>
      </c>
      <c r="F17" s="57"/>
      <c r="G17" s="54">
        <v>0</v>
      </c>
      <c r="H17" s="58"/>
      <c r="I17" s="54">
        <v>0</v>
      </c>
      <c r="J17" s="59"/>
      <c r="K17" s="54">
        <v>0</v>
      </c>
      <c r="L17" s="59"/>
      <c r="M17" s="56">
        <v>0</v>
      </c>
      <c r="O17" s="50"/>
      <c r="Q17" s="50"/>
      <c r="S17" s="50"/>
      <c r="U17" s="50"/>
    </row>
    <row r="18" spans="1:21" x14ac:dyDescent="0.2">
      <c r="A18" s="51" t="s">
        <v>34</v>
      </c>
      <c r="B18" s="8"/>
      <c r="C18" s="8"/>
      <c r="D18" s="8"/>
      <c r="E18" s="52">
        <v>4</v>
      </c>
      <c r="F18" s="57"/>
      <c r="G18" s="54">
        <v>71321</v>
      </c>
      <c r="H18" s="57"/>
      <c r="I18" s="54">
        <v>17390</v>
      </c>
      <c r="J18" s="55"/>
      <c r="K18" s="54">
        <v>195384</v>
      </c>
      <c r="L18" s="55"/>
      <c r="M18" s="56">
        <v>100119</v>
      </c>
      <c r="O18" s="50"/>
      <c r="Q18" s="50"/>
      <c r="S18" s="50"/>
      <c r="U18" s="50"/>
    </row>
    <row r="19" spans="1:21" x14ac:dyDescent="0.2">
      <c r="A19" s="51" t="s">
        <v>35</v>
      </c>
      <c r="B19" s="8"/>
      <c r="C19" s="8"/>
      <c r="D19" s="8"/>
      <c r="E19" s="52">
        <v>5</v>
      </c>
      <c r="F19" s="48"/>
      <c r="G19" s="61">
        <v>0</v>
      </c>
      <c r="H19" s="62"/>
      <c r="I19" s="61">
        <v>0</v>
      </c>
      <c r="J19" s="59"/>
      <c r="K19" s="54">
        <v>0</v>
      </c>
      <c r="L19" s="63"/>
      <c r="M19" s="158">
        <v>0</v>
      </c>
      <c r="O19" s="50"/>
      <c r="Q19" s="50"/>
      <c r="S19" s="50"/>
      <c r="U19" s="50"/>
    </row>
    <row r="20" spans="1:21" x14ac:dyDescent="0.2">
      <c r="A20" s="51" t="s">
        <v>36</v>
      </c>
      <c r="B20" s="8"/>
      <c r="C20" s="8"/>
      <c r="D20" s="8"/>
      <c r="E20" s="52">
        <v>6</v>
      </c>
      <c r="F20" s="65" t="s">
        <v>31</v>
      </c>
      <c r="G20" s="66">
        <f>SUM(G15:G19)</f>
        <v>3048801</v>
      </c>
      <c r="H20" s="65" t="s">
        <v>31</v>
      </c>
      <c r="I20" s="66">
        <f>SUM(I15:I19)</f>
        <v>2665494</v>
      </c>
      <c r="J20" s="67" t="s">
        <v>31</v>
      </c>
      <c r="K20" s="54">
        <f>SUM(K15:K19)</f>
        <v>8869982</v>
      </c>
      <c r="L20" s="65" t="s">
        <v>31</v>
      </c>
      <c r="M20" s="56">
        <f>SUM(M15:M19)</f>
        <v>8319100</v>
      </c>
      <c r="O20" s="50"/>
      <c r="Q20" s="50"/>
      <c r="S20" s="50"/>
      <c r="U20" s="50"/>
    </row>
    <row r="21" spans="1:21" x14ac:dyDescent="0.2">
      <c r="A21" s="34" t="s">
        <v>37</v>
      </c>
      <c r="B21" s="8"/>
      <c r="C21" s="8"/>
      <c r="D21" s="8"/>
      <c r="E21" s="68"/>
      <c r="F21" s="69"/>
      <c r="G21" s="70"/>
      <c r="H21" s="69"/>
      <c r="I21" s="70"/>
      <c r="J21" s="71"/>
      <c r="K21" s="70"/>
      <c r="L21" s="69"/>
      <c r="M21" s="72"/>
      <c r="O21" s="50"/>
      <c r="Q21" s="50"/>
      <c r="S21" s="50"/>
      <c r="U21" s="50"/>
    </row>
    <row r="22" spans="1:21" x14ac:dyDescent="0.2">
      <c r="A22" s="51" t="s">
        <v>38</v>
      </c>
      <c r="B22" s="8"/>
      <c r="C22" s="8"/>
      <c r="D22" s="8"/>
      <c r="E22" s="73">
        <v>7</v>
      </c>
      <c r="F22" s="65" t="s">
        <v>31</v>
      </c>
      <c r="G22" s="66">
        <v>222814</v>
      </c>
      <c r="H22" s="65" t="s">
        <v>31</v>
      </c>
      <c r="I22" s="66">
        <v>219930</v>
      </c>
      <c r="J22" s="67" t="s">
        <v>31</v>
      </c>
      <c r="K22" s="54">
        <v>657633</v>
      </c>
      <c r="L22" s="65" t="s">
        <v>31</v>
      </c>
      <c r="M22" s="66">
        <v>646705</v>
      </c>
      <c r="O22" s="50"/>
      <c r="Q22" s="50"/>
      <c r="S22" s="50"/>
      <c r="U22" s="50"/>
    </row>
    <row r="23" spans="1:21" x14ac:dyDescent="0.2">
      <c r="A23" s="51" t="s">
        <v>39</v>
      </c>
      <c r="B23" s="8"/>
      <c r="C23" s="8"/>
      <c r="D23" s="8"/>
      <c r="E23" s="52">
        <v>8</v>
      </c>
      <c r="F23" s="57"/>
      <c r="G23" s="74">
        <v>193612</v>
      </c>
      <c r="H23" s="75"/>
      <c r="I23" s="54">
        <v>187470</v>
      </c>
      <c r="J23" s="55"/>
      <c r="K23" s="54">
        <v>594711</v>
      </c>
      <c r="L23" s="55"/>
      <c r="M23" s="56">
        <v>602010</v>
      </c>
      <c r="O23" s="50"/>
      <c r="Q23" s="50"/>
      <c r="S23" s="50"/>
      <c r="U23" s="50"/>
    </row>
    <row r="24" spans="1:21" x14ac:dyDescent="0.2">
      <c r="A24" s="51" t="s">
        <v>40</v>
      </c>
      <c r="B24" s="8"/>
      <c r="C24" s="8"/>
      <c r="D24" s="8"/>
      <c r="E24" s="52">
        <v>9</v>
      </c>
      <c r="F24" s="57"/>
      <c r="G24" s="74">
        <f>SUM(G22:G23)</f>
        <v>416426</v>
      </c>
      <c r="H24" s="75"/>
      <c r="I24" s="74">
        <f>SUM(I22:I23)</f>
        <v>407400</v>
      </c>
      <c r="J24" s="55"/>
      <c r="K24" s="54">
        <f>SUM(K22:K23)</f>
        <v>1252344</v>
      </c>
      <c r="L24" s="55"/>
      <c r="M24" s="56">
        <f>SUM(M22:M23)</f>
        <v>1248715</v>
      </c>
      <c r="O24" s="50"/>
      <c r="Q24" s="50"/>
      <c r="S24" s="50"/>
      <c r="U24" s="50"/>
    </row>
    <row r="25" spans="1:21" x14ac:dyDescent="0.2">
      <c r="A25" s="51" t="s">
        <v>41</v>
      </c>
      <c r="B25" s="8"/>
      <c r="C25" s="8"/>
      <c r="D25" s="8"/>
      <c r="E25" s="52">
        <v>10</v>
      </c>
      <c r="F25" s="57"/>
      <c r="G25" s="74">
        <v>76371</v>
      </c>
      <c r="H25" s="75"/>
      <c r="I25" s="54">
        <v>80486</v>
      </c>
      <c r="J25" s="55"/>
      <c r="K25" s="54">
        <v>230053</v>
      </c>
      <c r="L25" s="55"/>
      <c r="M25" s="56">
        <v>239149</v>
      </c>
      <c r="O25" s="50"/>
      <c r="Q25" s="50"/>
      <c r="S25" s="50"/>
      <c r="U25" s="50"/>
    </row>
    <row r="26" spans="1:21" x14ac:dyDescent="0.2">
      <c r="A26" s="51" t="s">
        <v>42</v>
      </c>
      <c r="B26" s="8"/>
      <c r="C26" s="8"/>
      <c r="D26" s="8"/>
      <c r="E26" s="52">
        <v>11</v>
      </c>
      <c r="F26" s="57"/>
      <c r="G26" s="74">
        <v>226631</v>
      </c>
      <c r="H26" s="76"/>
      <c r="I26" s="54">
        <v>244031</v>
      </c>
      <c r="J26" s="77"/>
      <c r="K26" s="54">
        <v>684291</v>
      </c>
      <c r="L26" s="55"/>
      <c r="M26" s="56">
        <v>782896</v>
      </c>
      <c r="O26" s="50"/>
      <c r="Q26" s="50"/>
      <c r="S26" s="50"/>
      <c r="U26" s="50"/>
    </row>
    <row r="27" spans="1:21" x14ac:dyDescent="0.2">
      <c r="A27" s="51" t="s">
        <v>43</v>
      </c>
      <c r="B27" s="8"/>
      <c r="C27" s="8"/>
      <c r="D27" s="8"/>
      <c r="E27" s="52">
        <v>12</v>
      </c>
      <c r="F27" s="57" t="s">
        <v>12</v>
      </c>
      <c r="G27" s="74">
        <f>SUM(G25:G26)</f>
        <v>303002</v>
      </c>
      <c r="H27" s="76"/>
      <c r="I27" s="74">
        <f>SUM(I25:I26)</f>
        <v>324517</v>
      </c>
      <c r="J27" s="77"/>
      <c r="K27" s="74">
        <f>SUM(K25:K26)</f>
        <v>914344</v>
      </c>
      <c r="L27" s="55"/>
      <c r="M27" s="159">
        <f>SUM(M25:M26)</f>
        <v>1022045</v>
      </c>
      <c r="O27" s="50"/>
      <c r="Q27" s="50"/>
      <c r="S27" s="50"/>
      <c r="U27" s="50"/>
    </row>
    <row r="28" spans="1:21" x14ac:dyDescent="0.2">
      <c r="A28" s="51" t="s">
        <v>44</v>
      </c>
      <c r="B28" s="8"/>
      <c r="C28" s="8"/>
      <c r="D28" s="8"/>
      <c r="E28" s="52">
        <v>13</v>
      </c>
      <c r="F28" s="57"/>
      <c r="G28" s="74">
        <v>681280</v>
      </c>
      <c r="H28" s="76"/>
      <c r="I28" s="54">
        <v>663634</v>
      </c>
      <c r="J28" s="77"/>
      <c r="K28" s="54">
        <v>2009484</v>
      </c>
      <c r="L28" s="55"/>
      <c r="M28" s="56">
        <v>2014423</v>
      </c>
      <c r="O28" s="50"/>
      <c r="Q28" s="50"/>
      <c r="S28" s="50"/>
      <c r="U28" s="50"/>
    </row>
    <row r="29" spans="1:21" x14ac:dyDescent="0.2">
      <c r="A29" s="51" t="s">
        <v>45</v>
      </c>
      <c r="B29" s="8"/>
      <c r="C29" s="8"/>
      <c r="D29" s="8"/>
      <c r="E29" s="52">
        <v>14</v>
      </c>
      <c r="F29" s="57"/>
      <c r="G29" s="74">
        <v>231299</v>
      </c>
      <c r="H29" s="76"/>
      <c r="I29" s="54">
        <v>224511</v>
      </c>
      <c r="J29" s="77"/>
      <c r="K29" s="54">
        <v>692549</v>
      </c>
      <c r="L29" s="55"/>
      <c r="M29" s="56">
        <v>701405</v>
      </c>
      <c r="O29" s="50"/>
      <c r="Q29" s="50"/>
      <c r="S29" s="50"/>
      <c r="U29" s="50"/>
    </row>
    <row r="30" spans="1:21" x14ac:dyDescent="0.2">
      <c r="A30" s="51" t="s">
        <v>46</v>
      </c>
      <c r="B30" s="8"/>
      <c r="C30" s="8"/>
      <c r="D30" s="8"/>
      <c r="E30" s="52">
        <v>15</v>
      </c>
      <c r="F30" s="48" t="s">
        <v>12</v>
      </c>
      <c r="G30" s="78">
        <v>352408</v>
      </c>
      <c r="H30" s="79"/>
      <c r="I30" s="61">
        <v>392256</v>
      </c>
      <c r="J30" s="80"/>
      <c r="K30" s="81">
        <v>1054135</v>
      </c>
      <c r="L30" s="82"/>
      <c r="M30" s="158">
        <v>1247939</v>
      </c>
      <c r="O30" s="50"/>
      <c r="Q30" s="50"/>
      <c r="S30" s="50"/>
      <c r="U30" s="50"/>
    </row>
    <row r="31" spans="1:21" x14ac:dyDescent="0.2">
      <c r="A31" s="51" t="s">
        <v>47</v>
      </c>
      <c r="B31" s="8"/>
      <c r="C31" s="8"/>
      <c r="D31" s="8"/>
      <c r="E31" s="52">
        <v>16</v>
      </c>
      <c r="F31" s="65" t="s">
        <v>31</v>
      </c>
      <c r="G31" s="66">
        <f>G24+G27+SUM(G28:G30)</f>
        <v>1984415</v>
      </c>
      <c r="H31" s="65" t="s">
        <v>31</v>
      </c>
      <c r="I31" s="66">
        <f>I24+I27+SUM(I28:I30)</f>
        <v>2012318</v>
      </c>
      <c r="J31" s="67" t="s">
        <v>31</v>
      </c>
      <c r="K31" s="54">
        <f>K24+K27+SUM(K28:K30)</f>
        <v>5922856</v>
      </c>
      <c r="L31" s="65" t="s">
        <v>31</v>
      </c>
      <c r="M31" s="56">
        <f>M24+M27+SUM(M28:M30)</f>
        <v>6234527</v>
      </c>
      <c r="O31" s="50"/>
      <c r="Q31" s="50"/>
      <c r="S31" s="50"/>
      <c r="U31" s="50"/>
    </row>
    <row r="32" spans="1:21" x14ac:dyDescent="0.2">
      <c r="A32" s="34" t="s">
        <v>48</v>
      </c>
      <c r="B32" s="8"/>
      <c r="C32" s="8"/>
      <c r="D32" s="8"/>
      <c r="E32" s="68"/>
      <c r="F32" s="69"/>
      <c r="G32" s="70"/>
      <c r="H32" s="69"/>
      <c r="I32" s="70"/>
      <c r="J32" s="69"/>
      <c r="K32" s="70"/>
      <c r="L32" s="69"/>
      <c r="M32" s="72"/>
      <c r="O32" s="50"/>
      <c r="Q32" s="50"/>
      <c r="S32" s="50"/>
      <c r="U32" s="50"/>
    </row>
    <row r="33" spans="1:21" x14ac:dyDescent="0.2">
      <c r="A33" s="51" t="s">
        <v>49</v>
      </c>
      <c r="B33" s="8"/>
      <c r="C33" s="8"/>
      <c r="D33" s="8"/>
      <c r="E33" s="73">
        <v>17</v>
      </c>
      <c r="F33" s="65" t="s">
        <v>31</v>
      </c>
      <c r="G33" s="66">
        <f>G20-G31</f>
        <v>1064386</v>
      </c>
      <c r="H33" s="65" t="s">
        <v>31</v>
      </c>
      <c r="I33" s="66">
        <f>I20-I31</f>
        <v>653176</v>
      </c>
      <c r="J33" s="65" t="s">
        <v>31</v>
      </c>
      <c r="K33" s="66">
        <f>K20-K31</f>
        <v>2947126</v>
      </c>
      <c r="L33" s="65" t="s">
        <v>31</v>
      </c>
      <c r="M33" s="66">
        <f>M20-M31</f>
        <v>2084573</v>
      </c>
      <c r="O33" s="50"/>
      <c r="Q33" s="50"/>
      <c r="S33" s="50"/>
      <c r="U33" s="50"/>
    </row>
    <row r="34" spans="1:21" x14ac:dyDescent="0.2">
      <c r="A34" s="83" t="s">
        <v>50</v>
      </c>
      <c r="B34" s="8"/>
      <c r="C34" s="8"/>
      <c r="D34" s="8"/>
      <c r="E34" s="52">
        <v>18</v>
      </c>
      <c r="F34" s="57"/>
      <c r="G34" s="54">
        <v>105119</v>
      </c>
      <c r="H34" s="57"/>
      <c r="I34" s="54">
        <v>36691</v>
      </c>
      <c r="J34" s="55"/>
      <c r="K34" s="54">
        <v>281011</v>
      </c>
      <c r="L34" s="55"/>
      <c r="M34" s="56">
        <v>110053</v>
      </c>
      <c r="O34" s="50"/>
      <c r="Q34" s="50"/>
      <c r="S34" s="50"/>
      <c r="U34" s="50"/>
    </row>
    <row r="35" spans="1:21" x14ac:dyDescent="0.2">
      <c r="A35" s="51" t="s">
        <v>51</v>
      </c>
      <c r="B35" s="8"/>
      <c r="C35" s="8"/>
      <c r="D35" s="8"/>
      <c r="E35" s="68"/>
      <c r="F35" s="69"/>
      <c r="G35" s="70"/>
      <c r="H35" s="69"/>
      <c r="I35" s="70"/>
      <c r="J35" s="69"/>
      <c r="K35" s="70"/>
      <c r="L35" s="69"/>
      <c r="M35" s="72"/>
      <c r="O35" s="50"/>
      <c r="Q35" s="50"/>
      <c r="S35" s="50"/>
      <c r="U35" s="50"/>
    </row>
    <row r="36" spans="1:21" x14ac:dyDescent="0.2">
      <c r="A36" s="51" t="s">
        <v>52</v>
      </c>
      <c r="B36" s="8"/>
      <c r="C36" s="8"/>
      <c r="D36" s="8"/>
      <c r="E36" s="84">
        <v>19</v>
      </c>
      <c r="F36" s="65" t="s">
        <v>31</v>
      </c>
      <c r="G36" s="66">
        <v>615</v>
      </c>
      <c r="H36" s="65" t="s">
        <v>31</v>
      </c>
      <c r="I36" s="66">
        <v>386</v>
      </c>
      <c r="J36" s="67" t="s">
        <v>31</v>
      </c>
      <c r="K36" s="54">
        <v>68569</v>
      </c>
      <c r="L36" s="65" t="s">
        <v>31</v>
      </c>
      <c r="M36" s="66">
        <v>48821</v>
      </c>
      <c r="O36" s="50"/>
      <c r="Q36" s="50"/>
      <c r="S36" s="50"/>
      <c r="U36" s="50"/>
    </row>
    <row r="37" spans="1:21" x14ac:dyDescent="0.2">
      <c r="A37" s="51" t="s">
        <v>53</v>
      </c>
      <c r="B37" s="8"/>
      <c r="C37" s="8"/>
      <c r="D37" s="8"/>
      <c r="E37" s="85">
        <v>20</v>
      </c>
      <c r="F37" s="57"/>
      <c r="G37" s="56">
        <v>10691</v>
      </c>
      <c r="H37" s="57"/>
      <c r="I37" s="54">
        <v>10191</v>
      </c>
      <c r="J37" s="55"/>
      <c r="K37" s="54">
        <v>5492</v>
      </c>
      <c r="L37" s="55"/>
      <c r="M37" s="56">
        <v>5193</v>
      </c>
      <c r="O37" s="50"/>
      <c r="Q37" s="50"/>
      <c r="S37" s="50"/>
      <c r="U37" s="50"/>
    </row>
    <row r="38" spans="1:21" x14ac:dyDescent="0.2">
      <c r="A38" s="51" t="s">
        <v>54</v>
      </c>
      <c r="B38" s="8"/>
      <c r="C38" s="8"/>
      <c r="D38" s="8"/>
      <c r="E38" s="52">
        <v>21</v>
      </c>
      <c r="F38" s="57"/>
      <c r="G38" s="54">
        <f>SUM(G36:G37)</f>
        <v>11306</v>
      </c>
      <c r="H38" s="57"/>
      <c r="I38" s="56">
        <f>SUM(I36:I37)</f>
        <v>10577</v>
      </c>
      <c r="J38" s="55"/>
      <c r="K38" s="56">
        <f>SUM(K36:K37)</f>
        <v>74061</v>
      </c>
      <c r="L38" s="55"/>
      <c r="M38" s="56">
        <f>SUM(M36:M37)</f>
        <v>54014</v>
      </c>
      <c r="O38" s="50"/>
      <c r="Q38" s="50"/>
      <c r="S38" s="50"/>
      <c r="U38" s="50"/>
    </row>
    <row r="39" spans="1:21" x14ac:dyDescent="0.2">
      <c r="A39" s="51" t="s">
        <v>55</v>
      </c>
      <c r="B39" s="8"/>
      <c r="C39" s="8"/>
      <c r="D39" s="8"/>
      <c r="E39" s="52">
        <v>22</v>
      </c>
      <c r="F39" s="48"/>
      <c r="G39" s="61">
        <v>15272</v>
      </c>
      <c r="H39" s="48"/>
      <c r="I39" s="61">
        <v>15345</v>
      </c>
      <c r="J39" s="82"/>
      <c r="K39" s="61">
        <v>45360</v>
      </c>
      <c r="L39" s="55"/>
      <c r="M39" s="56">
        <v>48420</v>
      </c>
      <c r="O39" s="50"/>
      <c r="P39" s="50"/>
      <c r="Q39" s="50"/>
      <c r="S39" s="50"/>
      <c r="U39" s="50"/>
    </row>
    <row r="40" spans="1:21" x14ac:dyDescent="0.2">
      <c r="A40" s="51" t="s">
        <v>56</v>
      </c>
      <c r="B40" s="8"/>
      <c r="C40" s="8"/>
      <c r="D40" s="8"/>
      <c r="E40" s="52">
        <v>23</v>
      </c>
      <c r="F40" s="65" t="s">
        <v>31</v>
      </c>
      <c r="G40" s="66">
        <f>G33+G34+G38-G39</f>
        <v>1165539</v>
      </c>
      <c r="H40" s="65" t="s">
        <v>31</v>
      </c>
      <c r="I40" s="66">
        <f>I33+I34+I38-I39</f>
        <v>685099</v>
      </c>
      <c r="J40" s="65" t="s">
        <v>31</v>
      </c>
      <c r="K40" s="66">
        <f>K33+K34+K38-K39</f>
        <v>3256838</v>
      </c>
      <c r="L40" s="86" t="s">
        <v>31</v>
      </c>
      <c r="M40" s="66">
        <f>M33+M34+M38-M39</f>
        <v>2200220</v>
      </c>
      <c r="O40" s="50"/>
      <c r="Q40" s="50"/>
      <c r="S40" s="50"/>
      <c r="U40" s="50"/>
    </row>
    <row r="41" spans="1:21" x14ac:dyDescent="0.2">
      <c r="A41" s="34" t="s">
        <v>57</v>
      </c>
      <c r="B41" s="8"/>
      <c r="C41" s="8"/>
      <c r="D41" s="8"/>
      <c r="E41" s="68"/>
      <c r="F41" s="69"/>
      <c r="G41" s="70"/>
      <c r="H41" s="69"/>
      <c r="I41" s="70"/>
      <c r="J41" s="69"/>
      <c r="K41" s="70"/>
      <c r="L41" s="69"/>
      <c r="M41" s="72"/>
      <c r="O41" s="50"/>
      <c r="Q41" s="50"/>
      <c r="S41" s="50"/>
      <c r="U41" s="50"/>
    </row>
    <row r="42" spans="1:21" x14ac:dyDescent="0.2">
      <c r="A42" s="51" t="s">
        <v>58</v>
      </c>
      <c r="B42" s="8"/>
      <c r="C42" s="8"/>
      <c r="D42" s="8"/>
      <c r="E42" s="73">
        <v>24</v>
      </c>
      <c r="F42" s="65" t="s">
        <v>31</v>
      </c>
      <c r="G42" s="66">
        <v>11145</v>
      </c>
      <c r="H42" s="65" t="s">
        <v>31</v>
      </c>
      <c r="I42" s="66">
        <v>7106</v>
      </c>
      <c r="J42" s="65" t="s">
        <v>31</v>
      </c>
      <c r="K42" s="66">
        <v>29560</v>
      </c>
      <c r="L42" s="65" t="s">
        <v>31</v>
      </c>
      <c r="M42" s="66">
        <v>23333</v>
      </c>
      <c r="O42" s="50"/>
      <c r="Q42" s="50"/>
      <c r="S42" s="50"/>
      <c r="U42" s="50"/>
    </row>
    <row r="43" spans="1:21" x14ac:dyDescent="0.2">
      <c r="A43" s="51" t="s">
        <v>59</v>
      </c>
      <c r="B43" s="8"/>
      <c r="C43" s="8"/>
      <c r="D43" s="8"/>
      <c r="E43" s="52">
        <v>25</v>
      </c>
      <c r="F43" s="57"/>
      <c r="G43" s="54">
        <v>421</v>
      </c>
      <c r="H43" s="57"/>
      <c r="I43" s="54">
        <v>-4121</v>
      </c>
      <c r="J43" s="55"/>
      <c r="K43" s="54">
        <v>920</v>
      </c>
      <c r="L43" s="55"/>
      <c r="M43" s="56">
        <v>-3548</v>
      </c>
      <c r="O43" s="50"/>
      <c r="Q43" s="50"/>
      <c r="S43" s="50"/>
      <c r="U43" s="50"/>
    </row>
    <row r="44" spans="1:21" x14ac:dyDescent="0.2">
      <c r="A44" s="51" t="s">
        <v>60</v>
      </c>
      <c r="B44" s="8"/>
      <c r="C44" s="8"/>
      <c r="D44" s="8"/>
      <c r="E44" s="52">
        <v>26</v>
      </c>
      <c r="F44" s="48"/>
      <c r="G44" s="61">
        <v>0</v>
      </c>
      <c r="H44" s="48"/>
      <c r="I44" s="61">
        <v>0</v>
      </c>
      <c r="J44" s="82"/>
      <c r="K44" s="81">
        <v>0</v>
      </c>
      <c r="L44" s="82"/>
      <c r="M44" s="158">
        <v>0</v>
      </c>
      <c r="O44" s="50"/>
      <c r="Q44" s="50"/>
      <c r="S44" s="50"/>
      <c r="U44" s="50"/>
    </row>
    <row r="45" spans="1:21" x14ac:dyDescent="0.2">
      <c r="A45" s="51" t="s">
        <v>61</v>
      </c>
      <c r="B45" s="8"/>
      <c r="C45" s="8"/>
      <c r="D45" s="8"/>
      <c r="E45" s="52">
        <v>27</v>
      </c>
      <c r="F45" s="65" t="s">
        <v>31</v>
      </c>
      <c r="G45" s="66">
        <f>SUM(G42:G44)</f>
        <v>11566</v>
      </c>
      <c r="H45" s="65" t="s">
        <v>31</v>
      </c>
      <c r="I45" s="66">
        <f>SUM(I42:I44)</f>
        <v>2985</v>
      </c>
      <c r="J45" s="67" t="s">
        <v>31</v>
      </c>
      <c r="K45" s="54">
        <f>SUM(K42:K44)</f>
        <v>30480</v>
      </c>
      <c r="L45" s="65" t="s">
        <v>31</v>
      </c>
      <c r="M45" s="56">
        <f>SUM(M42:M44)</f>
        <v>19785</v>
      </c>
      <c r="O45" s="50"/>
      <c r="Q45" s="50"/>
      <c r="S45" s="50"/>
      <c r="U45" s="50"/>
    </row>
    <row r="46" spans="1:21" x14ac:dyDescent="0.2">
      <c r="A46" s="34" t="s">
        <v>48</v>
      </c>
      <c r="B46" s="8"/>
      <c r="C46" s="8"/>
      <c r="D46" s="8"/>
      <c r="E46" s="68"/>
      <c r="F46" s="69"/>
      <c r="G46" s="70"/>
      <c r="H46" s="69"/>
      <c r="I46" s="70"/>
      <c r="J46" s="69"/>
      <c r="K46" s="70"/>
      <c r="L46" s="69"/>
      <c r="M46" s="72"/>
      <c r="O46" s="50"/>
      <c r="Q46" s="50"/>
      <c r="S46" s="50"/>
      <c r="U46" s="50"/>
    </row>
    <row r="47" spans="1:21" x14ac:dyDescent="0.2">
      <c r="A47" s="173" t="s">
        <v>62</v>
      </c>
      <c r="B47" s="174"/>
      <c r="C47" s="174"/>
      <c r="D47" s="8"/>
      <c r="E47" s="73">
        <v>28</v>
      </c>
      <c r="F47" s="65" t="s">
        <v>31</v>
      </c>
      <c r="G47" s="66">
        <f>+G40-G45</f>
        <v>1153973</v>
      </c>
      <c r="H47" s="65" t="s">
        <v>31</v>
      </c>
      <c r="I47" s="66">
        <f>+I40-I45</f>
        <v>682114</v>
      </c>
      <c r="J47" s="65" t="s">
        <v>31</v>
      </c>
      <c r="K47" s="66">
        <f>+K40-K45</f>
        <v>3226358</v>
      </c>
      <c r="L47" s="65" t="s">
        <v>31</v>
      </c>
      <c r="M47" s="66">
        <f>+M40-M45</f>
        <v>2180435</v>
      </c>
      <c r="O47" s="50"/>
      <c r="Q47" s="50"/>
      <c r="S47" s="50"/>
      <c r="U47" s="50"/>
    </row>
    <row r="48" spans="1:21" x14ac:dyDescent="0.2">
      <c r="A48" s="173" t="s">
        <v>63</v>
      </c>
      <c r="B48" s="174"/>
      <c r="C48" s="174"/>
      <c r="D48" s="8"/>
      <c r="E48" s="73">
        <v>29</v>
      </c>
      <c r="F48" s="57"/>
      <c r="G48" s="54">
        <v>0</v>
      </c>
      <c r="H48" s="57"/>
      <c r="I48" s="54">
        <v>0</v>
      </c>
      <c r="J48" s="55"/>
      <c r="K48" s="54">
        <v>0</v>
      </c>
      <c r="L48" s="55"/>
      <c r="M48" s="56">
        <v>0</v>
      </c>
      <c r="O48" s="50"/>
      <c r="Q48" s="50"/>
      <c r="S48" s="50"/>
      <c r="U48" s="50"/>
    </row>
    <row r="49" spans="1:21" x14ac:dyDescent="0.2">
      <c r="A49" s="51" t="s">
        <v>64</v>
      </c>
      <c r="B49" s="8"/>
      <c r="C49" s="8"/>
      <c r="D49" s="8"/>
      <c r="E49" s="87">
        <v>30</v>
      </c>
      <c r="F49" s="88"/>
      <c r="G49" s="54">
        <v>0</v>
      </c>
      <c r="H49" s="89"/>
      <c r="I49" s="54">
        <v>0</v>
      </c>
      <c r="J49" s="90"/>
      <c r="K49" s="54">
        <v>0</v>
      </c>
      <c r="L49" s="89"/>
      <c r="M49" s="56">
        <v>0</v>
      </c>
      <c r="O49" s="50"/>
      <c r="Q49" s="50"/>
      <c r="S49" s="50"/>
      <c r="U49" s="50"/>
    </row>
    <row r="50" spans="1:21" x14ac:dyDescent="0.2">
      <c r="A50" s="51" t="s">
        <v>65</v>
      </c>
      <c r="B50" s="8"/>
      <c r="C50" s="8"/>
      <c r="D50" s="8"/>
      <c r="E50" s="91">
        <v>31</v>
      </c>
      <c r="F50" s="57"/>
      <c r="G50" s="92">
        <f>G40-G45-G48-G49</f>
        <v>1153973</v>
      </c>
      <c r="H50" s="93"/>
      <c r="I50" s="92">
        <f>I40-I45-I48-I49</f>
        <v>682114</v>
      </c>
      <c r="J50" s="55"/>
      <c r="K50" s="92">
        <f>K40-K45-K48-K49</f>
        <v>3226358</v>
      </c>
      <c r="L50" s="93"/>
      <c r="M50" s="94">
        <f>M40-M45-M48-M49</f>
        <v>2180435</v>
      </c>
      <c r="O50" s="50"/>
      <c r="Q50" s="50"/>
      <c r="S50" s="50"/>
      <c r="U50" s="50"/>
    </row>
    <row r="51" spans="1:21" x14ac:dyDescent="0.2">
      <c r="A51" s="51" t="s">
        <v>66</v>
      </c>
      <c r="B51" s="8"/>
      <c r="C51" s="8"/>
      <c r="D51" s="8"/>
      <c r="E51" s="91">
        <v>32</v>
      </c>
      <c r="F51" s="57"/>
      <c r="G51" s="74">
        <v>221606</v>
      </c>
      <c r="H51" s="95"/>
      <c r="I51" s="54">
        <v>199137</v>
      </c>
      <c r="J51" s="77"/>
      <c r="K51" s="54">
        <v>612565</v>
      </c>
      <c r="L51" s="93"/>
      <c r="M51" s="56">
        <v>661074</v>
      </c>
      <c r="O51" s="50"/>
      <c r="Q51" s="50"/>
      <c r="S51" s="50"/>
      <c r="U51" s="50"/>
    </row>
    <row r="52" spans="1:21" x14ac:dyDescent="0.2">
      <c r="A52" s="51" t="s">
        <v>67</v>
      </c>
      <c r="B52" s="8"/>
      <c r="C52" s="8"/>
      <c r="D52" s="8"/>
      <c r="E52" s="91">
        <v>33</v>
      </c>
      <c r="F52" s="48"/>
      <c r="G52" s="78">
        <v>44218</v>
      </c>
      <c r="H52" s="96"/>
      <c r="I52" s="61">
        <v>63662</v>
      </c>
      <c r="J52" s="80"/>
      <c r="K52" s="61">
        <v>132482</v>
      </c>
      <c r="L52" s="93"/>
      <c r="M52" s="56">
        <v>145814</v>
      </c>
      <c r="O52" s="50"/>
      <c r="Q52" s="50"/>
      <c r="S52" s="50"/>
      <c r="U52" s="50"/>
    </row>
    <row r="53" spans="1:21" x14ac:dyDescent="0.2">
      <c r="A53" s="51" t="s">
        <v>68</v>
      </c>
      <c r="B53" s="8"/>
      <c r="C53" s="8"/>
      <c r="D53" s="8"/>
      <c r="E53" s="91">
        <v>34</v>
      </c>
      <c r="F53" s="65" t="s">
        <v>31</v>
      </c>
      <c r="G53" s="97">
        <f>G50-G51-G52</f>
        <v>888149</v>
      </c>
      <c r="H53" s="65" t="s">
        <v>31</v>
      </c>
      <c r="I53" s="97">
        <f>I50-I51-I52</f>
        <v>419315</v>
      </c>
      <c r="J53" s="65" t="s">
        <v>31</v>
      </c>
      <c r="K53" s="97">
        <f>K50-K51-K52</f>
        <v>2481311</v>
      </c>
      <c r="L53" s="86" t="s">
        <v>31</v>
      </c>
      <c r="M53" s="97">
        <f>M50-M51-M52</f>
        <v>1373547</v>
      </c>
      <c r="O53" s="50"/>
      <c r="Q53" s="50"/>
      <c r="S53" s="50"/>
      <c r="U53" s="50"/>
    </row>
    <row r="54" spans="1:21" x14ac:dyDescent="0.2">
      <c r="A54" s="51" t="s">
        <v>69</v>
      </c>
      <c r="B54" s="8"/>
      <c r="C54" s="8"/>
      <c r="D54" s="8"/>
      <c r="E54" s="68"/>
      <c r="F54" s="69"/>
      <c r="G54" s="70"/>
      <c r="H54" s="69"/>
      <c r="I54" s="70"/>
      <c r="J54" s="69"/>
      <c r="K54" s="70"/>
      <c r="L54" s="69"/>
      <c r="M54" s="72"/>
      <c r="O54" s="50"/>
      <c r="Q54" s="50"/>
      <c r="S54" s="50"/>
      <c r="U54" s="50"/>
    </row>
    <row r="55" spans="1:21" x14ac:dyDescent="0.2">
      <c r="A55" s="51" t="s">
        <v>70</v>
      </c>
      <c r="B55" s="8"/>
      <c r="C55" s="8"/>
      <c r="D55" s="8"/>
      <c r="E55" s="87">
        <v>35</v>
      </c>
      <c r="F55" s="65" t="s">
        <v>31</v>
      </c>
      <c r="G55" s="66">
        <v>0</v>
      </c>
      <c r="H55" s="65" t="s">
        <v>31</v>
      </c>
      <c r="I55" s="66">
        <v>0</v>
      </c>
      <c r="J55" s="65" t="s">
        <v>31</v>
      </c>
      <c r="K55" s="66">
        <v>0</v>
      </c>
      <c r="L55" s="86" t="s">
        <v>31</v>
      </c>
      <c r="M55" s="56">
        <v>0</v>
      </c>
      <c r="O55" s="50"/>
      <c r="Q55" s="50"/>
      <c r="S55" s="50"/>
      <c r="U55" s="50"/>
    </row>
    <row r="56" spans="1:21" x14ac:dyDescent="0.2">
      <c r="A56" s="51" t="s">
        <v>71</v>
      </c>
      <c r="B56" s="8"/>
      <c r="C56" s="8"/>
      <c r="D56" s="8"/>
      <c r="E56" s="68"/>
      <c r="F56" s="69"/>
      <c r="G56" s="70"/>
      <c r="H56" s="69"/>
      <c r="I56" s="70"/>
      <c r="J56" s="69"/>
      <c r="K56" s="70"/>
      <c r="L56" s="69"/>
      <c r="M56" s="72"/>
      <c r="O56" s="50"/>
      <c r="Q56" s="50"/>
      <c r="S56" s="50"/>
      <c r="U56" s="50"/>
    </row>
    <row r="57" spans="1:21" x14ac:dyDescent="0.2">
      <c r="A57" s="51" t="s">
        <v>72</v>
      </c>
      <c r="B57" s="8"/>
      <c r="C57" s="8"/>
      <c r="D57" s="8"/>
      <c r="E57" s="87">
        <v>36</v>
      </c>
      <c r="F57" s="98"/>
      <c r="G57" s="61">
        <v>0</v>
      </c>
      <c r="H57" s="99"/>
      <c r="I57" s="61">
        <v>0</v>
      </c>
      <c r="J57" s="100"/>
      <c r="K57" s="61">
        <v>0</v>
      </c>
      <c r="L57" s="99"/>
      <c r="M57" s="64">
        <v>0</v>
      </c>
      <c r="O57" s="50"/>
      <c r="Q57" s="50"/>
      <c r="S57" s="50"/>
      <c r="U57" s="50"/>
    </row>
    <row r="58" spans="1:21" x14ac:dyDescent="0.2">
      <c r="A58" s="51" t="s">
        <v>73</v>
      </c>
      <c r="B58" s="8"/>
      <c r="C58" s="8"/>
      <c r="D58" s="8"/>
      <c r="E58" s="91">
        <v>37</v>
      </c>
      <c r="F58" s="65" t="s">
        <v>31</v>
      </c>
      <c r="G58" s="97">
        <f>G53+G55+G57</f>
        <v>888149</v>
      </c>
      <c r="H58" s="65" t="s">
        <v>31</v>
      </c>
      <c r="I58" s="97">
        <f>I53+I55+I57</f>
        <v>419315</v>
      </c>
      <c r="J58" s="65" t="s">
        <v>31</v>
      </c>
      <c r="K58" s="97">
        <f>K53+K55+K57</f>
        <v>2481311</v>
      </c>
      <c r="L58" s="65" t="s">
        <v>31</v>
      </c>
      <c r="M58" s="97">
        <f>M53+M55+M57</f>
        <v>1373547</v>
      </c>
      <c r="O58" s="50"/>
      <c r="Q58" s="50"/>
      <c r="S58" s="50"/>
      <c r="U58" s="50"/>
    </row>
    <row r="59" spans="1:21" x14ac:dyDescent="0.2">
      <c r="A59" s="51" t="s">
        <v>74</v>
      </c>
      <c r="B59" s="8"/>
      <c r="C59" s="8"/>
      <c r="D59" s="8"/>
      <c r="E59" s="91">
        <v>38</v>
      </c>
      <c r="F59" s="57"/>
      <c r="G59" s="54">
        <v>0</v>
      </c>
      <c r="H59" s="93"/>
      <c r="I59" s="54">
        <v>0</v>
      </c>
      <c r="J59" s="55"/>
      <c r="K59" s="54">
        <v>0</v>
      </c>
      <c r="L59" s="93"/>
      <c r="M59" s="56">
        <v>0</v>
      </c>
      <c r="O59" s="50"/>
      <c r="Q59" s="50"/>
      <c r="S59" s="50"/>
      <c r="U59" s="50"/>
    </row>
    <row r="60" spans="1:21" x14ac:dyDescent="0.2">
      <c r="A60" s="51" t="s">
        <v>75</v>
      </c>
      <c r="B60" s="8"/>
      <c r="C60" s="8"/>
      <c r="D60" s="8"/>
      <c r="E60" s="91">
        <v>39</v>
      </c>
      <c r="F60" s="57"/>
      <c r="G60" s="54">
        <v>0</v>
      </c>
      <c r="H60" s="93"/>
      <c r="I60" s="54">
        <v>0</v>
      </c>
      <c r="J60" s="55"/>
      <c r="K60" s="54">
        <v>0</v>
      </c>
      <c r="L60" s="93"/>
      <c r="M60" s="56">
        <v>0</v>
      </c>
      <c r="O60" s="50"/>
      <c r="Q60" s="50"/>
      <c r="S60" s="50"/>
      <c r="U60" s="50"/>
    </row>
    <row r="61" spans="1:21" x14ac:dyDescent="0.2">
      <c r="A61" s="51" t="s">
        <v>76</v>
      </c>
      <c r="B61" s="8"/>
      <c r="C61" s="8"/>
      <c r="D61" s="8"/>
      <c r="E61" s="91">
        <v>40</v>
      </c>
      <c r="F61" s="57" t="s">
        <v>12</v>
      </c>
      <c r="G61" s="54">
        <v>0</v>
      </c>
      <c r="H61" s="93"/>
      <c r="I61" s="54">
        <v>0</v>
      </c>
      <c r="J61" s="55"/>
      <c r="K61" s="54">
        <v>0</v>
      </c>
      <c r="L61" s="93"/>
      <c r="M61" s="56">
        <v>0</v>
      </c>
      <c r="O61" s="50"/>
      <c r="Q61" s="50"/>
      <c r="S61" s="50"/>
      <c r="U61" s="50"/>
    </row>
    <row r="62" spans="1:21" x14ac:dyDescent="0.2">
      <c r="A62" s="51" t="s">
        <v>77</v>
      </c>
      <c r="B62" s="8"/>
      <c r="C62" s="8"/>
      <c r="D62" s="8"/>
      <c r="E62" s="68"/>
      <c r="F62" s="69"/>
      <c r="G62" s="70"/>
      <c r="H62" s="69"/>
      <c r="I62" s="70"/>
      <c r="J62" s="69"/>
      <c r="K62" s="70"/>
      <c r="L62" s="69"/>
      <c r="M62" s="72"/>
      <c r="O62" s="50"/>
      <c r="Q62" s="50"/>
      <c r="S62" s="50"/>
      <c r="U62" s="50"/>
    </row>
    <row r="63" spans="1:21" x14ac:dyDescent="0.2">
      <c r="A63" s="51" t="s">
        <v>78</v>
      </c>
      <c r="B63" s="29"/>
      <c r="C63" s="8"/>
      <c r="D63" s="8"/>
      <c r="E63" s="87">
        <v>41</v>
      </c>
      <c r="F63" s="98"/>
      <c r="G63" s="61">
        <v>0</v>
      </c>
      <c r="H63" s="99"/>
      <c r="I63" s="61">
        <v>0</v>
      </c>
      <c r="J63" s="101"/>
      <c r="K63" s="61">
        <v>0</v>
      </c>
      <c r="L63" s="99"/>
      <c r="M63" s="64">
        <v>0</v>
      </c>
      <c r="O63" s="50"/>
      <c r="Q63" s="50"/>
      <c r="S63" s="50"/>
      <c r="U63" s="50"/>
    </row>
    <row r="64" spans="1:21" x14ac:dyDescent="0.2">
      <c r="A64" s="51" t="s">
        <v>79</v>
      </c>
      <c r="B64" s="8"/>
      <c r="C64" s="8"/>
      <c r="D64" s="8"/>
      <c r="E64" s="91">
        <v>42</v>
      </c>
      <c r="F64" s="65" t="s">
        <v>31</v>
      </c>
      <c r="G64" s="97">
        <f>G58+SUM(G59:G61)-G63</f>
        <v>888149</v>
      </c>
      <c r="H64" s="65" t="s">
        <v>31</v>
      </c>
      <c r="I64" s="97">
        <f>I58-SUM(I59:I61)-I63</f>
        <v>419315</v>
      </c>
      <c r="J64" s="65" t="s">
        <v>31</v>
      </c>
      <c r="K64" s="97">
        <f>K58+SUM(K59:K61)-K63</f>
        <v>2481311</v>
      </c>
      <c r="L64" s="65" t="s">
        <v>31</v>
      </c>
      <c r="M64" s="97">
        <f>M58+SUM(M59:M61)-M63</f>
        <v>1373547</v>
      </c>
      <c r="O64" s="50"/>
      <c r="Q64" s="50"/>
      <c r="S64" s="50"/>
      <c r="U64" s="50"/>
    </row>
    <row r="65" spans="1:21" x14ac:dyDescent="0.2">
      <c r="A65" s="51" t="s">
        <v>80</v>
      </c>
      <c r="B65" s="8"/>
      <c r="C65" s="8"/>
      <c r="D65" s="8"/>
      <c r="E65" s="91">
        <v>43</v>
      </c>
      <c r="F65" s="48"/>
      <c r="G65" s="61">
        <v>6</v>
      </c>
      <c r="H65" s="102"/>
      <c r="I65" s="61">
        <v>11</v>
      </c>
      <c r="J65" s="82"/>
      <c r="K65" s="61">
        <v>20</v>
      </c>
      <c r="L65" s="102"/>
      <c r="M65" s="64">
        <v>13</v>
      </c>
      <c r="O65" s="50"/>
      <c r="Q65" s="50"/>
      <c r="S65" s="50"/>
      <c r="U65" s="50"/>
    </row>
    <row r="66" spans="1:21" x14ac:dyDescent="0.2">
      <c r="A66" s="51" t="s">
        <v>81</v>
      </c>
      <c r="B66" s="8"/>
      <c r="C66" s="8"/>
      <c r="D66" s="8"/>
      <c r="E66" s="91">
        <v>44</v>
      </c>
      <c r="F66" s="65" t="s">
        <v>31</v>
      </c>
      <c r="G66" s="66">
        <f>+G64-G65</f>
        <v>888143</v>
      </c>
      <c r="H66" s="65" t="s">
        <v>31</v>
      </c>
      <c r="I66" s="66">
        <f>+I64-I65</f>
        <v>419304</v>
      </c>
      <c r="J66" s="65" t="s">
        <v>31</v>
      </c>
      <c r="K66" s="66">
        <f>+K64-K65</f>
        <v>2481291</v>
      </c>
      <c r="L66" s="65" t="s">
        <v>31</v>
      </c>
      <c r="M66" s="66">
        <f>+M64-M65</f>
        <v>1373534</v>
      </c>
      <c r="O66" s="50"/>
      <c r="Q66" s="50"/>
      <c r="S66" s="50"/>
      <c r="U66" s="50"/>
    </row>
    <row r="67" spans="1:21" x14ac:dyDescent="0.2">
      <c r="A67" s="51" t="s">
        <v>82</v>
      </c>
      <c r="B67" s="8"/>
      <c r="C67" s="8"/>
      <c r="D67" s="8"/>
      <c r="E67" s="91">
        <v>45</v>
      </c>
      <c r="F67" s="57"/>
      <c r="G67" s="54">
        <v>98.02</v>
      </c>
      <c r="H67" s="93"/>
      <c r="I67" s="54">
        <v>46.28</v>
      </c>
      <c r="J67" s="55"/>
      <c r="K67" s="54">
        <v>273.83999999999997</v>
      </c>
      <c r="L67" s="93"/>
      <c r="M67" s="56">
        <v>151.59</v>
      </c>
      <c r="O67" s="50"/>
      <c r="Q67" s="50"/>
      <c r="S67" s="50"/>
      <c r="U67" s="50"/>
    </row>
    <row r="68" spans="1:21" x14ac:dyDescent="0.2">
      <c r="A68" s="51" t="s">
        <v>83</v>
      </c>
      <c r="B68" s="8"/>
      <c r="C68" s="8"/>
      <c r="D68" s="8"/>
      <c r="E68" s="91">
        <v>46</v>
      </c>
      <c r="F68" s="57"/>
      <c r="G68" s="54">
        <v>98.02</v>
      </c>
      <c r="H68" s="93"/>
      <c r="I68" s="54">
        <v>46.28</v>
      </c>
      <c r="J68" s="55"/>
      <c r="K68" s="54">
        <v>273.83999999999997</v>
      </c>
      <c r="L68" s="93"/>
      <c r="M68" s="56">
        <v>151.59</v>
      </c>
      <c r="O68" s="50"/>
      <c r="Q68" s="50"/>
      <c r="S68" s="50"/>
      <c r="U68" s="50"/>
    </row>
    <row r="69" spans="1:21" x14ac:dyDescent="0.2">
      <c r="A69" s="83" t="s">
        <v>84</v>
      </c>
      <c r="B69" s="103"/>
      <c r="C69" s="103"/>
      <c r="D69" s="103"/>
      <c r="E69" s="104">
        <v>47</v>
      </c>
      <c r="F69" s="105"/>
      <c r="G69" s="74">
        <v>250058.08350000001</v>
      </c>
      <c r="H69" s="93"/>
      <c r="I69" s="54">
        <v>150058.08350000001</v>
      </c>
      <c r="J69" s="55"/>
      <c r="K69" s="54">
        <v>750128.44979999994</v>
      </c>
      <c r="L69" s="93"/>
      <c r="M69" s="56">
        <v>450128.60480000003</v>
      </c>
      <c r="O69" s="50"/>
      <c r="Q69" s="50"/>
      <c r="S69" s="50"/>
      <c r="U69" s="50"/>
    </row>
    <row r="70" spans="1:21" x14ac:dyDescent="0.2">
      <c r="A70" s="51" t="s">
        <v>85</v>
      </c>
      <c r="B70" s="8"/>
      <c r="C70" s="8"/>
      <c r="D70" s="8"/>
      <c r="E70" s="91">
        <v>48</v>
      </c>
      <c r="F70" s="53"/>
      <c r="G70" s="54">
        <v>0</v>
      </c>
      <c r="H70" s="93"/>
      <c r="I70" s="54">
        <v>0</v>
      </c>
      <c r="J70" s="55"/>
      <c r="K70" s="54">
        <v>0</v>
      </c>
      <c r="L70" s="93"/>
      <c r="M70" s="56">
        <v>0</v>
      </c>
      <c r="O70" s="50"/>
      <c r="Q70" s="50"/>
      <c r="S70" s="50"/>
      <c r="U70" s="50"/>
    </row>
    <row r="71" spans="1:21" x14ac:dyDescent="0.2">
      <c r="A71" s="34" t="s">
        <v>86</v>
      </c>
      <c r="B71" s="8"/>
      <c r="C71" s="8"/>
      <c r="D71" s="8"/>
      <c r="E71" s="68"/>
      <c r="F71" s="69"/>
      <c r="G71" s="70"/>
      <c r="H71" s="69"/>
      <c r="I71" s="70"/>
      <c r="J71" s="69"/>
      <c r="K71" s="70"/>
      <c r="L71" s="69"/>
      <c r="M71" s="72"/>
      <c r="O71" s="50"/>
      <c r="Q71" s="50"/>
      <c r="S71" s="50"/>
      <c r="U71" s="50"/>
    </row>
    <row r="72" spans="1:21" x14ac:dyDescent="0.2">
      <c r="A72" s="51" t="s">
        <v>87</v>
      </c>
      <c r="B72" s="8"/>
      <c r="C72" s="8"/>
      <c r="D72" s="8"/>
      <c r="E72" s="87">
        <v>49</v>
      </c>
      <c r="F72" s="106"/>
      <c r="G72" s="107">
        <f>G31/G20*100</f>
        <v>65.088374085419147</v>
      </c>
      <c r="H72" s="108"/>
      <c r="I72" s="107">
        <f>I31/I20*100</f>
        <v>75.495123980770543</v>
      </c>
      <c r="J72" s="109"/>
      <c r="K72" s="107">
        <f>K31/K20*100</f>
        <v>66.774160308329826</v>
      </c>
      <c r="L72" s="108"/>
      <c r="M72" s="110">
        <f>M31/M20*100</f>
        <v>74.942325491940238</v>
      </c>
      <c r="O72" s="50"/>
      <c r="Q72" s="50"/>
      <c r="S72" s="50"/>
      <c r="U72" s="50"/>
    </row>
    <row r="73" spans="1:21" x14ac:dyDescent="0.2">
      <c r="A73" s="51" t="s">
        <v>88</v>
      </c>
      <c r="B73" s="8"/>
      <c r="C73" s="8"/>
      <c r="D73" s="8"/>
      <c r="E73" s="91">
        <v>50</v>
      </c>
      <c r="F73" s="57"/>
      <c r="G73" s="111">
        <f>(G24+G27)/G20*100</f>
        <v>23.597079638848189</v>
      </c>
      <c r="H73" s="112"/>
      <c r="I73" s="111">
        <f>(I24+I27)/I20*100</f>
        <v>27.458962578794026</v>
      </c>
      <c r="J73" s="113"/>
      <c r="K73" s="111">
        <f>(K24+K27)/K20*100</f>
        <v>24.427197259250359</v>
      </c>
      <c r="L73" s="112"/>
      <c r="M73" s="114">
        <f>(M24+M27)/M20*100</f>
        <v>27.295741125842937</v>
      </c>
      <c r="O73" s="50"/>
      <c r="Q73" s="50"/>
      <c r="S73" s="50"/>
      <c r="U73" s="50"/>
    </row>
    <row r="74" spans="1:21" x14ac:dyDescent="0.2">
      <c r="A74" s="51" t="s">
        <v>89</v>
      </c>
      <c r="B74" s="8"/>
      <c r="C74" s="8"/>
      <c r="D74" s="8"/>
      <c r="E74" s="115">
        <v>51</v>
      </c>
      <c r="F74" s="116"/>
      <c r="G74" s="117">
        <f>(G28+G29)/G20*100</f>
        <v>29.932389814881326</v>
      </c>
      <c r="H74" s="118"/>
      <c r="I74" s="117">
        <f>(I28+I29)/I20*100</f>
        <v>33.320090009581719</v>
      </c>
      <c r="J74" s="119"/>
      <c r="K74" s="117">
        <f>(K28+K29)/K20*100</f>
        <v>30.462666102366388</v>
      </c>
      <c r="L74" s="118"/>
      <c r="M74" s="120">
        <f>(M28+M29)/M20*100</f>
        <v>32.645694846798328</v>
      </c>
      <c r="O74" s="50"/>
      <c r="Q74" s="50"/>
      <c r="S74" s="50"/>
      <c r="U74" s="50"/>
    </row>
    <row r="75" spans="1:21" x14ac:dyDescent="0.2">
      <c r="A75" s="121"/>
      <c r="B75" s="122"/>
      <c r="C75" s="122"/>
      <c r="D75" s="123"/>
      <c r="E75" s="11"/>
      <c r="F75" s="8"/>
      <c r="G75" s="8"/>
      <c r="H75" s="8"/>
      <c r="I75" s="8"/>
      <c r="J75" s="8"/>
      <c r="K75" s="8"/>
      <c r="L75" s="8"/>
      <c r="M75" s="25"/>
      <c r="O75" s="50"/>
      <c r="Q75" s="50"/>
      <c r="S75" s="50"/>
      <c r="U75" s="50"/>
    </row>
    <row r="76" spans="1:21" x14ac:dyDescent="0.2">
      <c r="A76" s="51" t="s">
        <v>90</v>
      </c>
      <c r="B76" s="8"/>
      <c r="C76" s="8"/>
      <c r="D76" s="8"/>
      <c r="E76" s="68"/>
      <c r="F76" s="69"/>
      <c r="G76" s="70"/>
      <c r="H76" s="69"/>
      <c r="I76" s="70"/>
      <c r="J76" s="69"/>
      <c r="K76" s="70"/>
      <c r="L76" s="69"/>
      <c r="M76" s="72"/>
      <c r="O76" s="50"/>
      <c r="Q76" s="50"/>
      <c r="S76" s="50"/>
      <c r="U76" s="50"/>
    </row>
    <row r="77" spans="1:21" x14ac:dyDescent="0.2">
      <c r="A77" s="51" t="s">
        <v>91</v>
      </c>
      <c r="B77" s="8"/>
      <c r="C77" s="8"/>
      <c r="D77" s="8"/>
      <c r="E77" s="52">
        <v>52</v>
      </c>
      <c r="F77" s="53" t="s">
        <v>31</v>
      </c>
      <c r="G77" s="92">
        <f>G33</f>
        <v>1064386</v>
      </c>
      <c r="H77" s="124" t="s">
        <v>31</v>
      </c>
      <c r="I77" s="92">
        <f>I33</f>
        <v>653176</v>
      </c>
      <c r="J77" s="55" t="s">
        <v>31</v>
      </c>
      <c r="K77" s="125">
        <f>K33</f>
        <v>2947126</v>
      </c>
      <c r="L77" s="124" t="s">
        <v>31</v>
      </c>
      <c r="M77" s="160">
        <f>M33</f>
        <v>2084573</v>
      </c>
      <c r="O77" s="50"/>
      <c r="Q77" s="50"/>
      <c r="S77" s="50"/>
      <c r="U77" s="50"/>
    </row>
    <row r="78" spans="1:21" x14ac:dyDescent="0.2">
      <c r="A78" s="51" t="s">
        <v>92</v>
      </c>
      <c r="B78" s="8"/>
      <c r="C78" s="8"/>
      <c r="D78" s="8"/>
      <c r="E78" s="52">
        <v>53</v>
      </c>
      <c r="F78" s="57" t="s">
        <v>12</v>
      </c>
      <c r="G78" s="92">
        <f>-G51</f>
        <v>-221606</v>
      </c>
      <c r="H78" s="124"/>
      <c r="I78" s="92">
        <f>-I51</f>
        <v>-199137</v>
      </c>
      <c r="J78" s="55"/>
      <c r="K78" s="92">
        <f>-K51</f>
        <v>-612565</v>
      </c>
      <c r="L78" s="124"/>
      <c r="M78" s="94">
        <f>-M51</f>
        <v>-661074</v>
      </c>
      <c r="O78" s="50"/>
      <c r="Q78" s="50"/>
      <c r="S78" s="50"/>
      <c r="U78" s="50"/>
    </row>
    <row r="79" spans="1:21" x14ac:dyDescent="0.2">
      <c r="A79" s="51" t="s">
        <v>93</v>
      </c>
      <c r="B79" s="8"/>
      <c r="C79" s="8"/>
      <c r="D79" s="8"/>
      <c r="E79" s="52">
        <v>54</v>
      </c>
      <c r="F79" s="57"/>
      <c r="G79" s="92">
        <f>-G52</f>
        <v>-44218</v>
      </c>
      <c r="H79" s="124"/>
      <c r="I79" s="92">
        <f>-I52</f>
        <v>-63662</v>
      </c>
      <c r="J79" s="55"/>
      <c r="K79" s="92">
        <f>-K52</f>
        <v>-132482</v>
      </c>
      <c r="L79" s="124"/>
      <c r="M79" s="94">
        <f>-M52</f>
        <v>-145814</v>
      </c>
      <c r="O79" s="50"/>
      <c r="Q79" s="50"/>
      <c r="S79" s="50"/>
      <c r="U79" s="50"/>
    </row>
    <row r="80" spans="1:21" x14ac:dyDescent="0.2">
      <c r="A80" s="51" t="s">
        <v>94</v>
      </c>
      <c r="B80" s="8"/>
      <c r="C80" s="8"/>
      <c r="D80" s="8"/>
      <c r="E80" s="52">
        <v>55</v>
      </c>
      <c r="F80" s="126"/>
      <c r="G80" s="54">
        <v>-26238</v>
      </c>
      <c r="H80" s="124"/>
      <c r="I80" s="54">
        <v>-19084</v>
      </c>
      <c r="J80" s="55"/>
      <c r="K80" s="54">
        <v>-64775</v>
      </c>
      <c r="L80" s="124"/>
      <c r="M80" s="56">
        <v>-55459</v>
      </c>
      <c r="O80" s="50"/>
      <c r="Q80" s="50"/>
      <c r="S80" s="50"/>
      <c r="U80" s="50"/>
    </row>
    <row r="81" spans="1:21" x14ac:dyDescent="0.2">
      <c r="A81" s="51" t="s">
        <v>95</v>
      </c>
      <c r="B81" s="8"/>
      <c r="C81" s="8"/>
      <c r="D81" s="8"/>
      <c r="E81" s="52">
        <v>56</v>
      </c>
      <c r="F81" s="126"/>
      <c r="G81" s="54">
        <v>3167</v>
      </c>
      <c r="H81" s="124"/>
      <c r="I81" s="54">
        <v>3073</v>
      </c>
      <c r="J81" s="55"/>
      <c r="K81" s="54">
        <v>9436</v>
      </c>
      <c r="L81" s="124"/>
      <c r="M81" s="56">
        <v>9147</v>
      </c>
      <c r="O81" s="50"/>
      <c r="Q81" s="50"/>
      <c r="S81" s="50"/>
      <c r="U81" s="50"/>
    </row>
    <row r="82" spans="1:21" x14ac:dyDescent="0.2">
      <c r="A82" s="51" t="s">
        <v>96</v>
      </c>
      <c r="B82" s="8"/>
      <c r="C82" s="8"/>
      <c r="D82" s="8"/>
      <c r="E82" s="52">
        <v>57</v>
      </c>
      <c r="F82" s="53" t="s">
        <v>31</v>
      </c>
      <c r="G82" s="92">
        <f>G77+SUM(G78:G81)</f>
        <v>775491</v>
      </c>
      <c r="H82" s="124" t="s">
        <v>31</v>
      </c>
      <c r="I82" s="94">
        <f>I77+SUM(I78:I81)</f>
        <v>374366</v>
      </c>
      <c r="J82" s="55" t="s">
        <v>31</v>
      </c>
      <c r="K82" s="125">
        <f>K77+SUM(K78:K81)</f>
        <v>2146740</v>
      </c>
      <c r="L82" s="124" t="s">
        <v>31</v>
      </c>
      <c r="M82" s="161">
        <f>M77+SUM(M78:M81)</f>
        <v>1231373</v>
      </c>
      <c r="O82" s="50"/>
      <c r="Q82" s="50"/>
      <c r="S82" s="50"/>
      <c r="U82" s="50"/>
    </row>
    <row r="83" spans="1:21" x14ac:dyDescent="0.2">
      <c r="A83" s="127"/>
      <c r="B83" s="15"/>
      <c r="C83" s="15"/>
      <c r="D83" s="15"/>
      <c r="E83" s="175"/>
      <c r="F83" s="176"/>
      <c r="G83" s="176"/>
      <c r="H83" s="176"/>
      <c r="I83" s="176"/>
      <c r="J83" s="176"/>
      <c r="K83" s="176"/>
      <c r="L83" s="177"/>
      <c r="M83" s="178"/>
    </row>
    <row r="84" spans="1:21" ht="12.75" customHeight="1" x14ac:dyDescent="0.2">
      <c r="A84" s="179"/>
      <c r="B84" s="180"/>
      <c r="C84" s="180"/>
      <c r="D84" s="181"/>
      <c r="E84" s="128"/>
      <c r="F84" s="129"/>
      <c r="G84" s="129"/>
      <c r="H84" s="129"/>
      <c r="I84" s="129"/>
      <c r="J84" s="129"/>
      <c r="K84" s="129"/>
      <c r="L84" s="129"/>
      <c r="M84" s="130"/>
    </row>
    <row r="85" spans="1:21" x14ac:dyDescent="0.2">
      <c r="A85" s="179"/>
      <c r="B85" s="180"/>
      <c r="C85" s="180"/>
      <c r="D85" s="181"/>
      <c r="E85" s="128"/>
      <c r="F85" s="129"/>
      <c r="G85" s="129"/>
      <c r="H85" s="129"/>
      <c r="I85" s="129"/>
      <c r="J85" s="129"/>
      <c r="K85" s="129"/>
      <c r="L85" s="129"/>
      <c r="M85" s="130"/>
    </row>
    <row r="86" spans="1:21" x14ac:dyDescent="0.2">
      <c r="A86" s="182"/>
      <c r="B86" s="183"/>
      <c r="C86" s="183"/>
      <c r="D86" s="184"/>
      <c r="E86" s="131"/>
      <c r="F86" s="132"/>
      <c r="G86" s="132"/>
      <c r="H86" s="133"/>
      <c r="I86" s="132"/>
      <c r="J86" s="133"/>
      <c r="K86" s="132"/>
      <c r="L86" s="133"/>
      <c r="M86" s="134"/>
    </row>
    <row r="87" spans="1:21" x14ac:dyDescent="0.2">
      <c r="A87" s="162" t="s">
        <v>97</v>
      </c>
      <c r="B87" s="163"/>
      <c r="C87" s="163"/>
      <c r="D87" s="163"/>
      <c r="E87" s="163"/>
      <c r="F87" s="163"/>
      <c r="G87" s="163"/>
      <c r="H87" s="163"/>
      <c r="I87" s="163"/>
      <c r="J87" s="163"/>
      <c r="K87" s="163"/>
      <c r="L87" s="163"/>
      <c r="M87" s="164"/>
    </row>
    <row r="88" spans="1:21" ht="27" customHeight="1" x14ac:dyDescent="0.2">
      <c r="A88" s="165" t="s">
        <v>98</v>
      </c>
      <c r="B88" s="166"/>
      <c r="C88" s="166"/>
      <c r="D88" s="166"/>
      <c r="E88" s="166"/>
      <c r="F88" s="166"/>
      <c r="G88" s="166"/>
      <c r="H88" s="166"/>
      <c r="I88" s="166"/>
      <c r="J88" s="166"/>
      <c r="K88" s="166"/>
      <c r="L88" s="166"/>
      <c r="M88" s="167"/>
    </row>
    <row r="89" spans="1:21" ht="118.5" customHeight="1" x14ac:dyDescent="0.2">
      <c r="A89" s="185" t="s">
        <v>99</v>
      </c>
      <c r="B89" s="186"/>
      <c r="C89" s="186"/>
      <c r="D89" s="186"/>
      <c r="E89" s="186"/>
      <c r="F89" s="186"/>
      <c r="G89" s="186"/>
      <c r="H89" s="186"/>
      <c r="I89" s="186"/>
      <c r="J89" s="186"/>
      <c r="K89" s="186"/>
      <c r="L89" s="186"/>
      <c r="M89" s="187"/>
    </row>
    <row r="90" spans="1:21" ht="15" customHeight="1" x14ac:dyDescent="0.2">
      <c r="A90" s="162" t="s">
        <v>100</v>
      </c>
      <c r="B90" s="163"/>
      <c r="C90" s="163"/>
      <c r="D90" s="163"/>
      <c r="E90" s="163"/>
      <c r="F90" s="163"/>
      <c r="G90" s="163"/>
      <c r="H90" s="163"/>
      <c r="I90" s="163"/>
      <c r="J90" s="163"/>
      <c r="K90" s="163"/>
      <c r="L90" s="163"/>
      <c r="M90" s="164"/>
    </row>
    <row r="91" spans="1:21" ht="40.5" customHeight="1" x14ac:dyDescent="0.2">
      <c r="A91" s="165" t="s">
        <v>101</v>
      </c>
      <c r="B91" s="166"/>
      <c r="C91" s="166"/>
      <c r="D91" s="166"/>
      <c r="E91" s="166"/>
      <c r="F91" s="166"/>
      <c r="G91" s="166"/>
      <c r="H91" s="166"/>
      <c r="I91" s="166"/>
      <c r="J91" s="166"/>
      <c r="K91" s="166"/>
      <c r="L91" s="166"/>
      <c r="M91" s="167"/>
    </row>
    <row r="92" spans="1:21" x14ac:dyDescent="0.2">
      <c r="A92" s="135"/>
      <c r="C92" s="136"/>
      <c r="D92" s="137"/>
      <c r="E92" s="136"/>
      <c r="F92" s="138"/>
      <c r="G92" s="138"/>
      <c r="H92" s="136"/>
      <c r="I92" s="138"/>
      <c r="J92" s="138"/>
      <c r="K92" s="138"/>
      <c r="L92" s="138"/>
      <c r="M92" s="139"/>
    </row>
    <row r="93" spans="1:21" x14ac:dyDescent="0.2">
      <c r="A93" s="140" t="s">
        <v>102</v>
      </c>
      <c r="B93" s="168" t="s">
        <v>103</v>
      </c>
      <c r="C93" s="168"/>
      <c r="D93" s="29"/>
      <c r="E93" s="141"/>
      <c r="F93" s="142"/>
      <c r="G93" s="142"/>
      <c r="H93" s="29"/>
      <c r="I93" s="29"/>
      <c r="J93" s="143"/>
      <c r="K93" s="29"/>
      <c r="L93" s="143"/>
      <c r="M93" s="144"/>
    </row>
    <row r="94" spans="1:21" x14ac:dyDescent="0.2">
      <c r="A94" s="145"/>
      <c r="B94" s="146"/>
      <c r="C94" s="146"/>
      <c r="D94" s="142"/>
      <c r="E94" s="142"/>
      <c r="F94" s="142"/>
      <c r="G94" s="142"/>
      <c r="H94" s="142"/>
      <c r="I94" s="142"/>
      <c r="J94" s="142"/>
      <c r="K94" s="142"/>
      <c r="L94" s="142"/>
      <c r="M94" s="147"/>
    </row>
    <row r="95" spans="1:21" x14ac:dyDescent="0.2">
      <c r="A95" s="140" t="s">
        <v>104</v>
      </c>
      <c r="B95" s="168" t="s">
        <v>105</v>
      </c>
      <c r="C95" s="168"/>
      <c r="D95" s="29"/>
      <c r="E95" s="137"/>
      <c r="F95" s="29"/>
      <c r="G95" s="29"/>
      <c r="H95" s="29"/>
      <c r="I95" s="29"/>
      <c r="J95" s="29"/>
      <c r="K95" s="29"/>
      <c r="L95" s="29"/>
      <c r="M95" s="144"/>
    </row>
    <row r="96" spans="1:21" x14ac:dyDescent="0.2">
      <c r="A96" s="140"/>
      <c r="B96" s="29"/>
      <c r="C96" s="29"/>
      <c r="D96" s="29"/>
      <c r="E96" s="137"/>
      <c r="F96" s="29"/>
      <c r="G96" s="29"/>
      <c r="H96" s="29"/>
      <c r="I96" s="29"/>
      <c r="J96" s="29"/>
      <c r="K96" s="29"/>
      <c r="L96" s="29"/>
      <c r="M96" s="144"/>
    </row>
    <row r="97" spans="1:13" ht="12.75" customHeight="1" x14ac:dyDescent="0.2">
      <c r="A97" s="140" t="s">
        <v>106</v>
      </c>
      <c r="B97" s="169">
        <v>43402</v>
      </c>
      <c r="C97" s="170"/>
      <c r="D97" s="148"/>
      <c r="E97" s="148"/>
      <c r="F97" s="149" t="s">
        <v>107</v>
      </c>
      <c r="G97" s="171" t="s">
        <v>108</v>
      </c>
      <c r="H97" s="171"/>
      <c r="I97" s="171"/>
      <c r="J97" s="142"/>
      <c r="K97" s="172" t="s">
        <v>109</v>
      </c>
      <c r="L97" s="172"/>
      <c r="M97" s="150" t="s">
        <v>110</v>
      </c>
    </row>
    <row r="98" spans="1:13" x14ac:dyDescent="0.2">
      <c r="A98" s="51"/>
      <c r="B98" s="29"/>
      <c r="C98" s="29"/>
      <c r="D98" s="29"/>
      <c r="E98" s="137"/>
      <c r="F98" s="29"/>
      <c r="G98" s="29"/>
      <c r="H98" s="29"/>
      <c r="I98" s="136"/>
      <c r="J98" s="136"/>
      <c r="K98" s="136"/>
      <c r="L98" s="29"/>
      <c r="M98" s="144"/>
    </row>
    <row r="99" spans="1:13" x14ac:dyDescent="0.2">
      <c r="A99" s="151"/>
      <c r="B99" s="152"/>
      <c r="C99" s="152"/>
      <c r="D99" s="152"/>
      <c r="E99" s="153"/>
      <c r="F99" s="152"/>
      <c r="G99" s="152"/>
      <c r="H99" s="152"/>
      <c r="I99" s="154"/>
      <c r="J99" s="155"/>
      <c r="K99" s="155"/>
      <c r="L99" s="152"/>
      <c r="M99" s="156"/>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M25:M26 M28:M30 I25:I26 I28:I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12:D12"/>
    <mergeCell ref="F12:G12"/>
    <mergeCell ref="H12:I12"/>
    <mergeCell ref="J12:K12"/>
    <mergeCell ref="L12:M12"/>
    <mergeCell ref="F1:M1"/>
    <mergeCell ref="F2:M2"/>
    <mergeCell ref="E4:E5"/>
    <mergeCell ref="F11:I11"/>
    <mergeCell ref="J11:M11"/>
    <mergeCell ref="A89:M89"/>
    <mergeCell ref="A13:D13"/>
    <mergeCell ref="F13:G13"/>
    <mergeCell ref="H13:I13"/>
    <mergeCell ref="J13:K13"/>
    <mergeCell ref="L13:M13"/>
    <mergeCell ref="A47:C47"/>
    <mergeCell ref="A48:C48"/>
    <mergeCell ref="E83:M83"/>
    <mergeCell ref="A84:D86"/>
    <mergeCell ref="A87:M87"/>
    <mergeCell ref="A88:M88"/>
    <mergeCell ref="A90:M90"/>
    <mergeCell ref="A91:M91"/>
    <mergeCell ref="B93:C93"/>
    <mergeCell ref="B95:C95"/>
    <mergeCell ref="B97:C97"/>
    <mergeCell ref="G97:I97"/>
    <mergeCell ref="K97:L97"/>
  </mergeCells>
  <printOptions horizontalCentered="1"/>
  <pageMargins left="0.5" right="0.5" top="0.5" bottom="0.5" header="0.5" footer="0.5"/>
  <pageSetup scale="65"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2018-10-29T17:14:34Z</dcterms:created>
  <dcterms:modified xsi:type="dcterms:W3CDTF">2018-10-29T19:40:08Z</dcterms:modified>
</cp:coreProperties>
</file>